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65476" windowWidth="15204" windowHeight="10512" firstSheet="3" activeTab="6"/>
  </bookViews>
  <sheets>
    <sheet name="表01预算收支总表" sheetId="1" r:id="rId1"/>
    <sheet name="表02收入预算总表" sheetId="2" r:id="rId2"/>
    <sheet name="表03支出预算总表" sheetId="3" r:id="rId3"/>
    <sheet name="表04财政拨款预算表" sheetId="4" r:id="rId4"/>
    <sheet name="表05一般公共预算基本支出表" sheetId="5" r:id="rId5"/>
    <sheet name="表06“三公”经费预算表" sheetId="6" r:id="rId6"/>
    <sheet name="表07功能科目预算汇总表" sheetId="7" r:id="rId7"/>
  </sheets>
  <definedNames/>
  <calcPr fullCalcOnLoad="1"/>
</workbook>
</file>

<file path=xl/sharedStrings.xml><?xml version="1.0" encoding="utf-8"?>
<sst xmlns="http://schemas.openxmlformats.org/spreadsheetml/2006/main" count="373" uniqueCount="164">
  <si>
    <t>收入</t>
  </si>
  <si>
    <t xml:space="preserve">       项  目</t>
  </si>
  <si>
    <t>一、财政拨款</t>
  </si>
  <si>
    <t xml:space="preserve">    一般公共预算</t>
  </si>
  <si>
    <t xml:space="preserve">    政府性基金预算</t>
  </si>
  <si>
    <t xml:space="preserve">    国有资本经营预算</t>
  </si>
  <si>
    <t>二、财政专户管理资金</t>
  </si>
  <si>
    <t>三、其他收入</t>
  </si>
  <si>
    <t/>
  </si>
  <si>
    <t>本年收入合计</t>
  </si>
  <si>
    <t>四、上级补助收入</t>
  </si>
  <si>
    <t>五、附属单位上缴收入</t>
  </si>
  <si>
    <t>六、用事业基金弥补收支差额</t>
  </si>
  <si>
    <t>七、上年结转</t>
  </si>
  <si>
    <t>其中：专项结转</t>
  </si>
  <si>
    <t>收  入  总  计</t>
  </si>
  <si>
    <t>当年预算</t>
  </si>
  <si>
    <t>支出</t>
  </si>
  <si>
    <t>一、基本支出</t>
  </si>
  <si>
    <t xml:space="preserve">   工资福利支出</t>
  </si>
  <si>
    <t xml:space="preserve">   商品和服务支出</t>
  </si>
  <si>
    <t xml:space="preserve">   对个人和家庭补助</t>
  </si>
  <si>
    <t xml:space="preserve">   其他资本性支出</t>
  </si>
  <si>
    <t>二、项目支出</t>
  </si>
  <si>
    <t xml:space="preserve">    专项公用类项目</t>
  </si>
  <si>
    <t xml:space="preserve">    发展建设类项目</t>
  </si>
  <si>
    <t>本年支出合计</t>
  </si>
  <si>
    <t>三、对附属单位补助支出</t>
  </si>
  <si>
    <t>四、上缴上级支出</t>
  </si>
  <si>
    <t>支  出  总  计</t>
  </si>
  <si>
    <t>单位名称</t>
  </si>
  <si>
    <t>科目编码&amp;名称</t>
  </si>
  <si>
    <t>项目名称</t>
  </si>
  <si>
    <t>总   计</t>
  </si>
  <si>
    <t>财政拨款</t>
  </si>
  <si>
    <t>财政专户管理资金</t>
  </si>
  <si>
    <t>其他收入</t>
  </si>
  <si>
    <t>上级补助收入</t>
  </si>
  <si>
    <t>附属单位上缴收入</t>
  </si>
  <si>
    <t>用事业基金弥补收支差额</t>
  </si>
  <si>
    <t>上年结转</t>
  </si>
  <si>
    <t>合计</t>
  </si>
  <si>
    <t>一般公共预算</t>
  </si>
  <si>
    <t>政府性基金预算</t>
  </si>
  <si>
    <t>国有资本经营预算</t>
  </si>
  <si>
    <t>344001金华职业技术学院</t>
  </si>
  <si>
    <t>2050305高等职业教育</t>
  </si>
  <si>
    <t>党建与统战经费</t>
  </si>
  <si>
    <t>二级学院教学成本</t>
  </si>
  <si>
    <t>后勤服务费</t>
  </si>
  <si>
    <t>基本支出</t>
  </si>
  <si>
    <t>继续教育管理费</t>
  </si>
  <si>
    <t>科技服务与职教研究经费</t>
  </si>
  <si>
    <t>师资建设经费</t>
  </si>
  <si>
    <t>实训基地建设经费</t>
  </si>
  <si>
    <t>外事经费</t>
  </si>
  <si>
    <t>网络运行维护费</t>
  </si>
  <si>
    <t>文献资源建设费</t>
  </si>
  <si>
    <t>校企合作与督导经费</t>
  </si>
  <si>
    <t>信息网络建设费</t>
  </si>
  <si>
    <t>宣传经费</t>
  </si>
  <si>
    <t>学生经费</t>
  </si>
  <si>
    <t>学生就业创业经费</t>
  </si>
  <si>
    <t>专业课程建设费</t>
  </si>
  <si>
    <t>资产购置费</t>
  </si>
  <si>
    <t>资产管理费</t>
  </si>
  <si>
    <t>综合治理经费</t>
  </si>
  <si>
    <t>2080504未归口管理的行政单位离退休</t>
  </si>
  <si>
    <t>2100502事业单位医疗</t>
  </si>
  <si>
    <t>2210201住房公积金</t>
  </si>
  <si>
    <t>344002金华职业技术学院医学院教学基地门诊部</t>
  </si>
  <si>
    <t>2100299其他公立医院支出</t>
  </si>
  <si>
    <t>购置医疗设备</t>
  </si>
  <si>
    <t>医疗业务成本</t>
  </si>
  <si>
    <t>项目支出</t>
  </si>
  <si>
    <t>对附属单位补助支出</t>
  </si>
  <si>
    <t>上缴上级支出</t>
  </si>
  <si>
    <t>小计</t>
  </si>
  <si>
    <t>工资福利支出</t>
  </si>
  <si>
    <t>商品和服务支出</t>
  </si>
  <si>
    <t>对个人和家庭的补助</t>
  </si>
  <si>
    <t>其他资本性支出</t>
  </si>
  <si>
    <t>专项公用</t>
  </si>
  <si>
    <t>发展建设</t>
  </si>
  <si>
    <t>项目</t>
  </si>
  <si>
    <t>一、工资福利支出</t>
  </si>
  <si>
    <t>基本工资</t>
  </si>
  <si>
    <t>津贴补贴</t>
  </si>
  <si>
    <t>奖金</t>
  </si>
  <si>
    <t>社会保障缴费</t>
  </si>
  <si>
    <t>绩效工资</t>
  </si>
  <si>
    <t>二、对个人和家庭的补助</t>
  </si>
  <si>
    <t>离休费</t>
  </si>
  <si>
    <t>住房公积金</t>
  </si>
  <si>
    <t>其他对个人和家庭补助支出</t>
  </si>
  <si>
    <t>三、商品和服务支出</t>
  </si>
  <si>
    <t>四、其他资本性支出</t>
  </si>
  <si>
    <t>备注</t>
  </si>
  <si>
    <t>项     目</t>
  </si>
  <si>
    <t>合   计</t>
  </si>
  <si>
    <t>1.因公出国（境）费</t>
  </si>
  <si>
    <t>2.公务接待费</t>
  </si>
  <si>
    <t>3.公务用车购置及运行费</t>
  </si>
  <si>
    <t>预算数</t>
  </si>
  <si>
    <t>其中：公共财政预算拨款</t>
  </si>
  <si>
    <t>比上年预算增减（%）</t>
  </si>
  <si>
    <t>2016年“三公”经费预算表</t>
  </si>
  <si>
    <t>-</t>
  </si>
  <si>
    <t>部门名称：金华职业技术学院</t>
  </si>
  <si>
    <r>
      <t xml:space="preserve">          </t>
    </r>
    <r>
      <rPr>
        <sz val="12"/>
        <rFont val="宋体"/>
        <family val="0"/>
      </rPr>
      <t>其中：公务用车购置费</t>
    </r>
  </si>
  <si>
    <r>
      <t xml:space="preserve">                      </t>
    </r>
    <r>
      <rPr>
        <sz val="12"/>
        <rFont val="宋体"/>
        <family val="0"/>
      </rPr>
      <t>公务用车运行费</t>
    </r>
  </si>
  <si>
    <r>
      <t>2016</t>
    </r>
    <r>
      <rPr>
        <sz val="12"/>
        <rFont val="宋体"/>
        <family val="0"/>
      </rPr>
      <t>年预算数</t>
    </r>
  </si>
  <si>
    <t>部门名称：金华职业技术学院</t>
  </si>
  <si>
    <t>单位：万元</t>
  </si>
  <si>
    <t>单位：万元</t>
  </si>
  <si>
    <t>单位：万元</t>
  </si>
  <si>
    <t>单位：万元</t>
  </si>
  <si>
    <r>
      <rPr>
        <sz val="12"/>
        <rFont val="宋体"/>
        <family val="0"/>
      </rPr>
      <t>表</t>
    </r>
    <r>
      <rPr>
        <sz val="12"/>
        <rFont val="Arial"/>
        <family val="2"/>
      </rPr>
      <t>01</t>
    </r>
  </si>
  <si>
    <r>
      <t>表</t>
    </r>
    <r>
      <rPr>
        <sz val="12"/>
        <rFont val="Arial"/>
        <family val="2"/>
      </rPr>
      <t>02</t>
    </r>
  </si>
  <si>
    <r>
      <t>表</t>
    </r>
    <r>
      <rPr>
        <sz val="12"/>
        <rFont val="Arial"/>
        <family val="2"/>
      </rPr>
      <t>03</t>
    </r>
  </si>
  <si>
    <r>
      <rPr>
        <sz val="12"/>
        <rFont val="宋体"/>
        <family val="0"/>
      </rPr>
      <t>表</t>
    </r>
    <r>
      <rPr>
        <sz val="12"/>
        <rFont val="Arial"/>
        <family val="2"/>
      </rPr>
      <t>05</t>
    </r>
  </si>
  <si>
    <r>
      <t>表</t>
    </r>
    <r>
      <rPr>
        <sz val="12"/>
        <rFont val="Arial"/>
        <family val="2"/>
      </rPr>
      <t>06</t>
    </r>
  </si>
  <si>
    <r>
      <rPr>
        <sz val="12"/>
        <rFont val="宋体"/>
        <family val="0"/>
      </rPr>
      <t>表</t>
    </r>
    <r>
      <rPr>
        <sz val="12"/>
        <rFont val="Arial"/>
        <family val="2"/>
      </rPr>
      <t>04</t>
    </r>
  </si>
  <si>
    <t>2016年部门预算收支总表</t>
  </si>
  <si>
    <t>2016年部门财政拨款预算表</t>
  </si>
  <si>
    <t>2016年部门一般公共预算基本支出表</t>
  </si>
  <si>
    <t>2016年部门预算支出总表</t>
  </si>
  <si>
    <t>2016年部门收入预算总表</t>
  </si>
  <si>
    <t>单位：万元</t>
  </si>
  <si>
    <t>单位编码&amp;名称</t>
  </si>
  <si>
    <t>类</t>
  </si>
  <si>
    <t>款</t>
  </si>
  <si>
    <t>项</t>
  </si>
  <si>
    <t>非税收入</t>
  </si>
  <si>
    <t>本级预算</t>
  </si>
  <si>
    <t>上级补助</t>
  </si>
  <si>
    <t>单位非税收入</t>
  </si>
  <si>
    <t>地方政府授权财政监管的资金</t>
  </si>
  <si>
    <t>政府统筹资金</t>
  </si>
  <si>
    <t>当年收入</t>
  </si>
  <si>
    <t>历年结余</t>
  </si>
  <si>
    <t>非经营性服务收入</t>
  </si>
  <si>
    <t>公立医院医疗收入</t>
  </si>
  <si>
    <t>捐资助学款</t>
  </si>
  <si>
    <t>赔（退）款</t>
  </si>
  <si>
    <t>344金职院</t>
  </si>
  <si>
    <t xml:space="preserve">  344001金华职业技术学院</t>
  </si>
  <si>
    <t>205教育支出</t>
  </si>
  <si>
    <t>03职业教育</t>
  </si>
  <si>
    <t>05高等职业教育</t>
  </si>
  <si>
    <t>208社会保障和就业支出</t>
  </si>
  <si>
    <t>05行政事业单位离退休</t>
  </si>
  <si>
    <t>04未归口管理的行政单位离退休</t>
  </si>
  <si>
    <t>210医疗卫生与计划生育支出</t>
  </si>
  <si>
    <t>05医疗保障</t>
  </si>
  <si>
    <t>02事业单位医疗</t>
  </si>
  <si>
    <t>221住房保障支出</t>
  </si>
  <si>
    <t>02住房改革支出</t>
  </si>
  <si>
    <t>01住房公积金</t>
  </si>
  <si>
    <t xml:space="preserve">  344002金华职业技术学院医学院教学基地门诊部</t>
  </si>
  <si>
    <t>02公立医院</t>
  </si>
  <si>
    <t>99其他公立医院支出</t>
  </si>
  <si>
    <t>2016年部门预算功能科目汇总表</t>
  </si>
  <si>
    <r>
      <t>表</t>
    </r>
    <r>
      <rPr>
        <sz val="12"/>
        <rFont val="Arial"/>
        <family val="2"/>
      </rPr>
      <t>07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</si>
</sst>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0.000_ "/>
    <numFmt numFmtId="178" formatCode="0.00_);[Red]\(0.00\)"/>
    <numFmt numFmtId="179" formatCode="#,##0.00_ "/>
    <numFmt numFmtId="180" formatCode="#,##0.0_ "/>
    <numFmt numFmtId="181" formatCode="0.00_ "/>
  </numFmts>
  <fonts count="28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22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20"/>
      <name val="黑体"/>
      <family val="3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left" vertical="center" wrapText="1" shrinkToFit="1"/>
    </xf>
    <xf numFmtId="178" fontId="5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 vertical="center" shrinkToFit="1"/>
    </xf>
    <xf numFmtId="0" fontId="1" fillId="24" borderId="11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24" borderId="14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2" fillId="24" borderId="14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/>
    </xf>
    <xf numFmtId="10" fontId="5" fillId="24" borderId="12" xfId="0" applyNumberFormat="1" applyFont="1" applyFill="1" applyBorder="1" applyAlignment="1">
      <alignment horizontal="center" vertical="center" wrapText="1" shrinkToFit="1"/>
    </xf>
    <xf numFmtId="181" fontId="0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left" vertical="center" wrapText="1" shrinkToFit="1"/>
    </xf>
    <xf numFmtId="178" fontId="5" fillId="24" borderId="10" xfId="0" applyNumberFormat="1" applyFont="1" applyFill="1" applyBorder="1" applyAlignment="1">
      <alignment horizontal="left" vertical="center" wrapText="1" shrinkToFit="1"/>
    </xf>
    <xf numFmtId="178" fontId="5" fillId="24" borderId="10" xfId="0" applyNumberFormat="1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14" xfId="0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 vertical="center" wrapText="1" shrinkToFit="1"/>
    </xf>
    <xf numFmtId="0" fontId="1" fillId="24" borderId="16" xfId="0" applyFont="1" applyFill="1" applyBorder="1" applyAlignment="1">
      <alignment horizontal="center" vertical="center" wrapText="1" shrinkToFit="1"/>
    </xf>
    <xf numFmtId="0" fontId="1" fillId="24" borderId="13" xfId="0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 vertical="center" wrapText="1" shrinkToFit="1"/>
    </xf>
    <xf numFmtId="0" fontId="1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left" vertical="center" wrapText="1" shrinkToFit="1"/>
    </xf>
    <xf numFmtId="176" fontId="4" fillId="0" borderId="10" xfId="0" applyNumberFormat="1" applyFont="1" applyBorder="1" applyAlignment="1">
      <alignment/>
    </xf>
    <xf numFmtId="0" fontId="5" fillId="24" borderId="15" xfId="0" applyFont="1" applyFill="1" applyBorder="1" applyAlignment="1">
      <alignment horizontal="left" vertical="center" wrapText="1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4" fontId="4" fillId="0" borderId="12" xfId="0" applyNumberFormat="1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 shrinkToFit="1"/>
    </xf>
    <xf numFmtId="10" fontId="5" fillId="24" borderId="12" xfId="0" applyNumberFormat="1" applyFont="1" applyFill="1" applyBorder="1" applyAlignment="1">
      <alignment horizontal="center" vertical="center" wrapText="1" shrinkToFit="1"/>
    </xf>
    <xf numFmtId="0" fontId="5" fillId="24" borderId="12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Zeros="0" zoomScalePageLayoutView="0" workbookViewId="0" topLeftCell="A1">
      <selection activeCell="D1" sqref="D1"/>
    </sheetView>
  </sheetViews>
  <sheetFormatPr defaultColWidth="9.140625" defaultRowHeight="12.75"/>
  <cols>
    <col min="1" max="1" width="37.140625" style="0" customWidth="1"/>
    <col min="2" max="2" width="17.7109375" style="5" customWidth="1"/>
    <col min="3" max="3" width="33.8515625" style="0" customWidth="1"/>
    <col min="4" max="4" width="19.140625" style="0" customWidth="1"/>
  </cols>
  <sheetData>
    <row r="1" ht="15">
      <c r="D1" s="23" t="s">
        <v>117</v>
      </c>
    </row>
    <row r="2" spans="1:4" s="6" customFormat="1" ht="27">
      <c r="A2" s="35" t="s">
        <v>123</v>
      </c>
      <c r="B2" s="35"/>
      <c r="C2" s="35"/>
      <c r="D2" s="35"/>
    </row>
    <row r="3" spans="1:4" s="9" customFormat="1" ht="21" customHeight="1">
      <c r="A3" s="8" t="s">
        <v>112</v>
      </c>
      <c r="B3" s="15"/>
      <c r="D3" s="26" t="s">
        <v>115</v>
      </c>
    </row>
    <row r="4" spans="1:4" s="9" customFormat="1" ht="22.5" customHeight="1">
      <c r="A4" s="34" t="s">
        <v>0</v>
      </c>
      <c r="B4" s="38" t="s">
        <v>8</v>
      </c>
      <c r="C4" s="34" t="s">
        <v>17</v>
      </c>
      <c r="D4" s="37" t="s">
        <v>8</v>
      </c>
    </row>
    <row r="5" spans="1:4" s="9" customFormat="1" ht="22.5" customHeight="1">
      <c r="A5" s="37" t="s">
        <v>1</v>
      </c>
      <c r="B5" s="39" t="s">
        <v>16</v>
      </c>
      <c r="C5" s="37" t="s">
        <v>1</v>
      </c>
      <c r="D5" s="34" t="s">
        <v>16</v>
      </c>
    </row>
    <row r="6" spans="1:4" s="9" customFormat="1" ht="22.5" customHeight="1">
      <c r="A6" s="37" t="s">
        <v>2</v>
      </c>
      <c r="B6" s="24">
        <f>ROUND(104469512.95/10000,2)</f>
        <v>10446.95</v>
      </c>
      <c r="C6" s="37" t="s">
        <v>18</v>
      </c>
      <c r="D6" s="24">
        <f>D7+D8+D9</f>
        <v>28326.22</v>
      </c>
    </row>
    <row r="7" spans="1:4" s="9" customFormat="1" ht="22.5" customHeight="1">
      <c r="A7" s="37" t="s">
        <v>3</v>
      </c>
      <c r="B7" s="24">
        <f>ROUND(104469512.95/10000,2)</f>
        <v>10446.95</v>
      </c>
      <c r="C7" s="37" t="s">
        <v>19</v>
      </c>
      <c r="D7" s="24">
        <f>ROUND(241191800.47/10000,2)</f>
        <v>24119.18</v>
      </c>
    </row>
    <row r="8" spans="1:4" s="9" customFormat="1" ht="22.5" customHeight="1">
      <c r="A8" s="37" t="s">
        <v>4</v>
      </c>
      <c r="B8" s="24"/>
      <c r="C8" s="37" t="s">
        <v>20</v>
      </c>
      <c r="D8" s="24">
        <f>ROUND(21529000/10000,2)</f>
        <v>2152.9</v>
      </c>
    </row>
    <row r="9" spans="1:4" s="9" customFormat="1" ht="22.5" customHeight="1">
      <c r="A9" s="37" t="s">
        <v>5</v>
      </c>
      <c r="B9" s="24"/>
      <c r="C9" s="37" t="s">
        <v>21</v>
      </c>
      <c r="D9" s="24">
        <f>ROUND(20541381.06/10000,2)</f>
        <v>2054.14</v>
      </c>
    </row>
    <row r="10" spans="1:4" s="9" customFormat="1" ht="22.5" customHeight="1">
      <c r="A10" s="37" t="s">
        <v>6</v>
      </c>
      <c r="B10" s="24">
        <f>ROUND(332427462.53/10000,2)</f>
        <v>33242.75</v>
      </c>
      <c r="C10" s="37" t="s">
        <v>22</v>
      </c>
      <c r="D10" s="24"/>
    </row>
    <row r="11" spans="1:4" s="9" customFormat="1" ht="22.5" customHeight="1">
      <c r="A11" s="37" t="s">
        <v>7</v>
      </c>
      <c r="B11" s="24"/>
      <c r="C11" s="37" t="s">
        <v>23</v>
      </c>
      <c r="D11" s="24">
        <f>D12+D13</f>
        <v>15363.48</v>
      </c>
    </row>
    <row r="12" spans="1:4" s="9" customFormat="1" ht="22.5" customHeight="1">
      <c r="A12" s="37" t="s">
        <v>8</v>
      </c>
      <c r="B12" s="24" t="s">
        <v>8</v>
      </c>
      <c r="C12" s="37" t="s">
        <v>24</v>
      </c>
      <c r="D12" s="24">
        <f>ROUND(138702493.95/10000,2)</f>
        <v>13870.25</v>
      </c>
    </row>
    <row r="13" spans="1:4" s="9" customFormat="1" ht="22.5" customHeight="1">
      <c r="A13" s="37" t="s">
        <v>8</v>
      </c>
      <c r="B13" s="24" t="s">
        <v>8</v>
      </c>
      <c r="C13" s="37" t="s">
        <v>25</v>
      </c>
      <c r="D13" s="24">
        <f>ROUND(14932300/10000,2)</f>
        <v>1493.23</v>
      </c>
    </row>
    <row r="14" spans="1:4" s="9" customFormat="1" ht="22.5" customHeight="1">
      <c r="A14" s="36" t="s">
        <v>9</v>
      </c>
      <c r="B14" s="25">
        <f>B6+B10+B11</f>
        <v>43689.7</v>
      </c>
      <c r="C14" s="36" t="s">
        <v>26</v>
      </c>
      <c r="D14" s="25">
        <f>D6+D11</f>
        <v>43689.7</v>
      </c>
    </row>
    <row r="15" spans="1:4" s="9" customFormat="1" ht="22.5" customHeight="1">
      <c r="A15" s="37" t="s">
        <v>10</v>
      </c>
      <c r="B15" s="24">
        <v>0</v>
      </c>
      <c r="C15" s="37" t="s">
        <v>27</v>
      </c>
      <c r="D15" s="24"/>
    </row>
    <row r="16" spans="1:4" s="9" customFormat="1" ht="22.5" customHeight="1">
      <c r="A16" s="37" t="s">
        <v>11</v>
      </c>
      <c r="B16" s="24">
        <v>0</v>
      </c>
      <c r="C16" s="37" t="s">
        <v>28</v>
      </c>
      <c r="D16" s="24"/>
    </row>
    <row r="17" spans="1:4" s="9" customFormat="1" ht="22.5" customHeight="1">
      <c r="A17" s="37" t="s">
        <v>12</v>
      </c>
      <c r="B17" s="24">
        <v>0</v>
      </c>
      <c r="C17" s="37" t="s">
        <v>8</v>
      </c>
      <c r="D17" s="24" t="s">
        <v>8</v>
      </c>
    </row>
    <row r="18" spans="1:4" s="9" customFormat="1" ht="22.5" customHeight="1">
      <c r="A18" s="37" t="s">
        <v>13</v>
      </c>
      <c r="B18" s="24">
        <v>0</v>
      </c>
      <c r="C18" s="37" t="s">
        <v>8</v>
      </c>
      <c r="D18" s="24" t="s">
        <v>8</v>
      </c>
    </row>
    <row r="19" spans="1:4" s="9" customFormat="1" ht="22.5" customHeight="1">
      <c r="A19" s="37" t="s">
        <v>14</v>
      </c>
      <c r="B19" s="24">
        <v>0</v>
      </c>
      <c r="C19" s="37" t="s">
        <v>8</v>
      </c>
      <c r="D19" s="24" t="s">
        <v>8</v>
      </c>
    </row>
    <row r="20" spans="1:4" s="9" customFormat="1" ht="22.5" customHeight="1">
      <c r="A20" s="36" t="s">
        <v>15</v>
      </c>
      <c r="B20" s="25">
        <f>B14+B15+B16+B17+B18</f>
        <v>43689.7</v>
      </c>
      <c r="C20" s="36" t="s">
        <v>29</v>
      </c>
      <c r="D20" s="25">
        <f>D14+D15+D16</f>
        <v>43689.7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Zeros="0" zoomScalePageLayoutView="0" workbookViewId="0" topLeftCell="A1">
      <selection activeCell="I1" sqref="I1"/>
    </sheetView>
  </sheetViews>
  <sheetFormatPr defaultColWidth="9.140625" defaultRowHeight="12.75"/>
  <cols>
    <col min="1" max="1" width="36.7109375" style="0" customWidth="1"/>
    <col min="2" max="2" width="29.28125" style="0" customWidth="1"/>
    <col min="3" max="3" width="22.421875" style="0" customWidth="1"/>
    <col min="4" max="5" width="10.7109375" style="0" bestFit="1" customWidth="1"/>
    <col min="6" max="6" width="13.140625" style="0" bestFit="1" customWidth="1"/>
    <col min="7" max="8" width="8.7109375" style="0" hidden="1" customWidth="1"/>
    <col min="9" max="9" width="11.00390625" style="0" customWidth="1"/>
    <col min="10" max="10" width="0" style="0" hidden="1" customWidth="1"/>
    <col min="11" max="11" width="9.28125" style="0" hidden="1" customWidth="1"/>
    <col min="12" max="12" width="9.57421875" style="0" hidden="1" customWidth="1"/>
    <col min="13" max="13" width="14.421875" style="0" hidden="1" customWidth="1"/>
    <col min="14" max="14" width="0" style="0" hidden="1" customWidth="1"/>
    <col min="15" max="15" width="14.57421875" style="0" customWidth="1"/>
  </cols>
  <sheetData>
    <row r="1" ht="15">
      <c r="I1" s="10" t="s">
        <v>118</v>
      </c>
    </row>
    <row r="2" spans="1:14" ht="30" customHeight="1">
      <c r="A2" s="35" t="s">
        <v>127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ht="15" customHeight="1">
      <c r="A3" s="7" t="s">
        <v>112</v>
      </c>
    </row>
    <row r="4" ht="15" customHeight="1">
      <c r="A4" s="7" t="s">
        <v>116</v>
      </c>
    </row>
    <row r="5" spans="1:14" ht="15" customHeight="1">
      <c r="A5" s="40" t="s">
        <v>30</v>
      </c>
      <c r="B5" s="40" t="s">
        <v>31</v>
      </c>
      <c r="C5" s="40" t="s">
        <v>32</v>
      </c>
      <c r="D5" s="40" t="s">
        <v>33</v>
      </c>
      <c r="E5" s="43" t="s">
        <v>34</v>
      </c>
      <c r="F5" s="44"/>
      <c r="G5" s="44"/>
      <c r="H5" s="45"/>
      <c r="I5" s="40" t="s">
        <v>35</v>
      </c>
      <c r="J5" s="40" t="s">
        <v>36</v>
      </c>
      <c r="K5" s="40" t="s">
        <v>37</v>
      </c>
      <c r="L5" s="40" t="s">
        <v>38</v>
      </c>
      <c r="M5" s="40" t="s">
        <v>39</v>
      </c>
      <c r="N5" s="40" t="s">
        <v>40</v>
      </c>
    </row>
    <row r="6" spans="1:14" ht="24">
      <c r="A6" s="41"/>
      <c r="B6" s="41"/>
      <c r="C6" s="41"/>
      <c r="D6" s="41"/>
      <c r="E6" s="2" t="s">
        <v>41</v>
      </c>
      <c r="F6" s="2" t="s">
        <v>42</v>
      </c>
      <c r="G6" s="2" t="s">
        <v>43</v>
      </c>
      <c r="H6" s="2" t="s">
        <v>44</v>
      </c>
      <c r="I6" s="41"/>
      <c r="J6" s="41"/>
      <c r="K6" s="41"/>
      <c r="L6" s="41"/>
      <c r="M6" s="41"/>
      <c r="N6" s="41"/>
    </row>
    <row r="7" spans="1:14" ht="15" customHeight="1">
      <c r="A7" s="27" t="s">
        <v>41</v>
      </c>
      <c r="B7" s="3"/>
      <c r="C7" s="3"/>
      <c r="D7" s="16">
        <f>SUM(D8:D32)</f>
        <v>43689.70000000001</v>
      </c>
      <c r="E7" s="16">
        <f>SUM(E8:E32)</f>
        <v>10446.949999999999</v>
      </c>
      <c r="F7" s="16">
        <f>SUM(F8:F32)</f>
        <v>10446.949999999999</v>
      </c>
      <c r="G7" s="17"/>
      <c r="H7" s="17"/>
      <c r="I7" s="16">
        <f>SUM(I8:I32)</f>
        <v>33242.75000000001</v>
      </c>
      <c r="J7" s="17"/>
      <c r="K7" s="17"/>
      <c r="L7" s="17"/>
      <c r="M7" s="17"/>
      <c r="N7" s="17"/>
    </row>
    <row r="8" spans="1:14" ht="15" customHeight="1">
      <c r="A8" s="3" t="s">
        <v>45</v>
      </c>
      <c r="B8" s="3" t="s">
        <v>46</v>
      </c>
      <c r="C8" s="3" t="s">
        <v>47</v>
      </c>
      <c r="D8" s="16">
        <f aca="true" t="shared" si="0" ref="D8:D32">E8+I8+J8+K8+L8+M8+N8</f>
        <v>78.5</v>
      </c>
      <c r="E8" s="16">
        <f aca="true" t="shared" si="1" ref="E8:E32">SUM(F8:H8)</f>
        <v>0</v>
      </c>
      <c r="F8" s="17">
        <v>0</v>
      </c>
      <c r="G8" s="17"/>
      <c r="H8" s="17"/>
      <c r="I8" s="16">
        <v>78.5</v>
      </c>
      <c r="J8" s="17"/>
      <c r="K8" s="17"/>
      <c r="L8" s="17"/>
      <c r="M8" s="17"/>
      <c r="N8" s="17"/>
    </row>
    <row r="9" spans="1:14" ht="15" customHeight="1">
      <c r="A9" s="3" t="s">
        <v>45</v>
      </c>
      <c r="B9" s="3" t="s">
        <v>46</v>
      </c>
      <c r="C9" s="3" t="s">
        <v>48</v>
      </c>
      <c r="D9" s="16">
        <f t="shared" si="0"/>
        <v>4672.85</v>
      </c>
      <c r="E9" s="16">
        <f t="shared" si="1"/>
        <v>0</v>
      </c>
      <c r="F9" s="17">
        <v>0</v>
      </c>
      <c r="G9" s="17"/>
      <c r="H9" s="17"/>
      <c r="I9" s="16">
        <v>4672.85</v>
      </c>
      <c r="J9" s="17"/>
      <c r="K9" s="17"/>
      <c r="L9" s="17"/>
      <c r="M9" s="17"/>
      <c r="N9" s="17"/>
    </row>
    <row r="10" spans="1:14" ht="15" customHeight="1">
      <c r="A10" s="3" t="s">
        <v>45</v>
      </c>
      <c r="B10" s="3" t="s">
        <v>46</v>
      </c>
      <c r="C10" s="3" t="s">
        <v>49</v>
      </c>
      <c r="D10" s="16">
        <f t="shared" si="0"/>
        <v>2741</v>
      </c>
      <c r="E10" s="16">
        <f t="shared" si="1"/>
        <v>0</v>
      </c>
      <c r="F10" s="17">
        <v>0</v>
      </c>
      <c r="G10" s="17"/>
      <c r="H10" s="17"/>
      <c r="I10" s="16">
        <v>2741</v>
      </c>
      <c r="J10" s="17"/>
      <c r="K10" s="17"/>
      <c r="L10" s="17"/>
      <c r="M10" s="17"/>
      <c r="N10" s="17"/>
    </row>
    <row r="11" spans="1:14" ht="15" customHeight="1">
      <c r="A11" s="3" t="s">
        <v>45</v>
      </c>
      <c r="B11" s="3" t="s">
        <v>46</v>
      </c>
      <c r="C11" s="3" t="s">
        <v>50</v>
      </c>
      <c r="D11" s="16">
        <f t="shared" si="0"/>
        <v>25168.239999999998</v>
      </c>
      <c r="E11" s="16">
        <f t="shared" si="1"/>
        <v>9715.15</v>
      </c>
      <c r="F11" s="17">
        <v>9715.15</v>
      </c>
      <c r="G11" s="17"/>
      <c r="H11" s="17"/>
      <c r="I11" s="16">
        <v>15453.09</v>
      </c>
      <c r="J11" s="17"/>
      <c r="K11" s="17"/>
      <c r="L11" s="17"/>
      <c r="M11" s="17"/>
      <c r="N11" s="17"/>
    </row>
    <row r="12" spans="1:14" ht="15" customHeight="1">
      <c r="A12" s="3" t="s">
        <v>45</v>
      </c>
      <c r="B12" s="3" t="s">
        <v>46</v>
      </c>
      <c r="C12" s="3" t="s">
        <v>51</v>
      </c>
      <c r="D12" s="16">
        <f t="shared" si="0"/>
        <v>30</v>
      </c>
      <c r="E12" s="16">
        <f t="shared" si="1"/>
        <v>0</v>
      </c>
      <c r="F12" s="17">
        <v>0</v>
      </c>
      <c r="G12" s="17"/>
      <c r="H12" s="17"/>
      <c r="I12" s="16">
        <v>30</v>
      </c>
      <c r="J12" s="17"/>
      <c r="K12" s="17"/>
      <c r="L12" s="17"/>
      <c r="M12" s="17"/>
      <c r="N12" s="17"/>
    </row>
    <row r="13" spans="1:14" ht="15" customHeight="1">
      <c r="A13" s="3" t="s">
        <v>45</v>
      </c>
      <c r="B13" s="3" t="s">
        <v>46</v>
      </c>
      <c r="C13" s="3" t="s">
        <v>52</v>
      </c>
      <c r="D13" s="16">
        <f t="shared" si="0"/>
        <v>1433.15</v>
      </c>
      <c r="E13" s="16">
        <f t="shared" si="1"/>
        <v>0</v>
      </c>
      <c r="F13" s="17">
        <v>0</v>
      </c>
      <c r="G13" s="17"/>
      <c r="H13" s="17"/>
      <c r="I13" s="16">
        <v>1433.15</v>
      </c>
      <c r="J13" s="17"/>
      <c r="K13" s="17"/>
      <c r="L13" s="17"/>
      <c r="M13" s="17"/>
      <c r="N13" s="17"/>
    </row>
    <row r="14" spans="1:14" ht="15" customHeight="1">
      <c r="A14" s="3" t="s">
        <v>45</v>
      </c>
      <c r="B14" s="3" t="s">
        <v>46</v>
      </c>
      <c r="C14" s="3" t="s">
        <v>53</v>
      </c>
      <c r="D14" s="16">
        <f t="shared" si="0"/>
        <v>431</v>
      </c>
      <c r="E14" s="16">
        <f t="shared" si="1"/>
        <v>0</v>
      </c>
      <c r="F14" s="17">
        <v>0</v>
      </c>
      <c r="G14" s="17"/>
      <c r="H14" s="17"/>
      <c r="I14" s="16">
        <v>431</v>
      </c>
      <c r="J14" s="17"/>
      <c r="K14" s="17"/>
      <c r="L14" s="17"/>
      <c r="M14" s="17"/>
      <c r="N14" s="17"/>
    </row>
    <row r="15" spans="1:14" ht="15" customHeight="1">
      <c r="A15" s="3" t="s">
        <v>45</v>
      </c>
      <c r="B15" s="3" t="s">
        <v>46</v>
      </c>
      <c r="C15" s="3" t="s">
        <v>54</v>
      </c>
      <c r="D15" s="16">
        <f t="shared" si="0"/>
        <v>478.4</v>
      </c>
      <c r="E15" s="16">
        <f t="shared" si="1"/>
        <v>180</v>
      </c>
      <c r="F15" s="17">
        <v>180</v>
      </c>
      <c r="G15" s="17"/>
      <c r="H15" s="17"/>
      <c r="I15" s="16">
        <v>298.4</v>
      </c>
      <c r="J15" s="17"/>
      <c r="K15" s="17"/>
      <c r="L15" s="17"/>
      <c r="M15" s="17"/>
      <c r="N15" s="17"/>
    </row>
    <row r="16" spans="1:14" ht="15" customHeight="1">
      <c r="A16" s="3" t="s">
        <v>45</v>
      </c>
      <c r="B16" s="3" t="s">
        <v>46</v>
      </c>
      <c r="C16" s="3" t="s">
        <v>55</v>
      </c>
      <c r="D16" s="16">
        <f t="shared" si="0"/>
        <v>40</v>
      </c>
      <c r="E16" s="16">
        <f t="shared" si="1"/>
        <v>0</v>
      </c>
      <c r="F16" s="17">
        <v>0</v>
      </c>
      <c r="G16" s="17"/>
      <c r="H16" s="17"/>
      <c r="I16" s="16">
        <v>40</v>
      </c>
      <c r="J16" s="17"/>
      <c r="K16" s="17"/>
      <c r="L16" s="17"/>
      <c r="M16" s="17"/>
      <c r="N16" s="17"/>
    </row>
    <row r="17" spans="1:14" ht="15" customHeight="1">
      <c r="A17" s="3" t="s">
        <v>45</v>
      </c>
      <c r="B17" s="3" t="s">
        <v>46</v>
      </c>
      <c r="C17" s="3" t="s">
        <v>56</v>
      </c>
      <c r="D17" s="16">
        <f t="shared" si="0"/>
        <v>100.8</v>
      </c>
      <c r="E17" s="16">
        <f t="shared" si="1"/>
        <v>0</v>
      </c>
      <c r="F17" s="17">
        <v>0</v>
      </c>
      <c r="G17" s="17"/>
      <c r="H17" s="17"/>
      <c r="I17" s="16">
        <v>100.8</v>
      </c>
      <c r="J17" s="17"/>
      <c r="K17" s="17"/>
      <c r="L17" s="17"/>
      <c r="M17" s="17"/>
      <c r="N17" s="17"/>
    </row>
    <row r="18" spans="1:14" ht="15" customHeight="1">
      <c r="A18" s="3" t="s">
        <v>45</v>
      </c>
      <c r="B18" s="3" t="s">
        <v>46</v>
      </c>
      <c r="C18" s="3" t="s">
        <v>57</v>
      </c>
      <c r="D18" s="16">
        <f t="shared" si="0"/>
        <v>430</v>
      </c>
      <c r="E18" s="16">
        <f t="shared" si="1"/>
        <v>0</v>
      </c>
      <c r="F18" s="17">
        <v>0</v>
      </c>
      <c r="G18" s="17"/>
      <c r="H18" s="17"/>
      <c r="I18" s="16">
        <v>430</v>
      </c>
      <c r="J18" s="17"/>
      <c r="K18" s="17"/>
      <c r="L18" s="17"/>
      <c r="M18" s="17"/>
      <c r="N18" s="17"/>
    </row>
    <row r="19" spans="1:14" ht="15" customHeight="1">
      <c r="A19" s="3" t="s">
        <v>45</v>
      </c>
      <c r="B19" s="3" t="s">
        <v>46</v>
      </c>
      <c r="C19" s="3" t="s">
        <v>58</v>
      </c>
      <c r="D19" s="16">
        <f t="shared" si="0"/>
        <v>20.4</v>
      </c>
      <c r="E19" s="16">
        <f t="shared" si="1"/>
        <v>0</v>
      </c>
      <c r="F19" s="17">
        <v>0</v>
      </c>
      <c r="G19" s="17"/>
      <c r="H19" s="17"/>
      <c r="I19" s="16">
        <v>20.4</v>
      </c>
      <c r="J19" s="17"/>
      <c r="K19" s="17"/>
      <c r="L19" s="17"/>
      <c r="M19" s="17"/>
      <c r="N19" s="17"/>
    </row>
    <row r="20" spans="1:14" ht="15" customHeight="1">
      <c r="A20" s="3" t="s">
        <v>45</v>
      </c>
      <c r="B20" s="3" t="s">
        <v>46</v>
      </c>
      <c r="C20" s="3" t="s">
        <v>59</v>
      </c>
      <c r="D20" s="16">
        <f t="shared" si="0"/>
        <v>339.83</v>
      </c>
      <c r="E20" s="16">
        <f t="shared" si="1"/>
        <v>0</v>
      </c>
      <c r="F20" s="17">
        <v>0</v>
      </c>
      <c r="G20" s="17"/>
      <c r="H20" s="17"/>
      <c r="I20" s="16">
        <v>339.83</v>
      </c>
      <c r="J20" s="17"/>
      <c r="K20" s="17"/>
      <c r="L20" s="17"/>
      <c r="M20" s="17"/>
      <c r="N20" s="17"/>
    </row>
    <row r="21" spans="1:14" ht="15" customHeight="1">
      <c r="A21" s="3" t="s">
        <v>45</v>
      </c>
      <c r="B21" s="3" t="s">
        <v>46</v>
      </c>
      <c r="C21" s="3" t="s">
        <v>60</v>
      </c>
      <c r="D21" s="16">
        <f t="shared" si="0"/>
        <v>76</v>
      </c>
      <c r="E21" s="16">
        <f t="shared" si="1"/>
        <v>0</v>
      </c>
      <c r="F21" s="17">
        <v>0</v>
      </c>
      <c r="G21" s="17"/>
      <c r="H21" s="17"/>
      <c r="I21" s="16">
        <v>76</v>
      </c>
      <c r="J21" s="17"/>
      <c r="K21" s="17"/>
      <c r="L21" s="17"/>
      <c r="M21" s="17"/>
      <c r="N21" s="17"/>
    </row>
    <row r="22" spans="1:14" ht="15" customHeight="1">
      <c r="A22" s="3" t="s">
        <v>45</v>
      </c>
      <c r="B22" s="3" t="s">
        <v>46</v>
      </c>
      <c r="C22" s="3" t="s">
        <v>61</v>
      </c>
      <c r="D22" s="16">
        <f t="shared" si="0"/>
        <v>1522</v>
      </c>
      <c r="E22" s="16">
        <f t="shared" si="1"/>
        <v>0</v>
      </c>
      <c r="F22" s="17">
        <v>0</v>
      </c>
      <c r="G22" s="17"/>
      <c r="H22" s="17"/>
      <c r="I22" s="16">
        <v>1522</v>
      </c>
      <c r="J22" s="17"/>
      <c r="K22" s="17"/>
      <c r="L22" s="17"/>
      <c r="M22" s="17"/>
      <c r="N22" s="17"/>
    </row>
    <row r="23" spans="1:14" ht="15" customHeight="1">
      <c r="A23" s="3" t="s">
        <v>45</v>
      </c>
      <c r="B23" s="3" t="s">
        <v>46</v>
      </c>
      <c r="C23" s="3" t="s">
        <v>62</v>
      </c>
      <c r="D23" s="16">
        <f t="shared" si="0"/>
        <v>137</v>
      </c>
      <c r="E23" s="16">
        <f t="shared" si="1"/>
        <v>0</v>
      </c>
      <c r="F23" s="17">
        <v>0</v>
      </c>
      <c r="G23" s="17"/>
      <c r="H23" s="17"/>
      <c r="I23" s="16">
        <v>137</v>
      </c>
      <c r="J23" s="17"/>
      <c r="K23" s="17"/>
      <c r="L23" s="17"/>
      <c r="M23" s="17"/>
      <c r="N23" s="17"/>
    </row>
    <row r="24" spans="1:14" ht="15" customHeight="1">
      <c r="A24" s="3" t="s">
        <v>45</v>
      </c>
      <c r="B24" s="3" t="s">
        <v>46</v>
      </c>
      <c r="C24" s="3" t="s">
        <v>63</v>
      </c>
      <c r="D24" s="16">
        <f t="shared" si="0"/>
        <v>500</v>
      </c>
      <c r="E24" s="16">
        <f t="shared" si="1"/>
        <v>0</v>
      </c>
      <c r="F24" s="17">
        <v>0</v>
      </c>
      <c r="G24" s="17"/>
      <c r="H24" s="17"/>
      <c r="I24" s="16">
        <v>500</v>
      </c>
      <c r="J24" s="17"/>
      <c r="K24" s="17"/>
      <c r="L24" s="17"/>
      <c r="M24" s="17"/>
      <c r="N24" s="17"/>
    </row>
    <row r="25" spans="1:14" ht="15" customHeight="1">
      <c r="A25" s="3" t="s">
        <v>45</v>
      </c>
      <c r="B25" s="3" t="s">
        <v>46</v>
      </c>
      <c r="C25" s="3" t="s">
        <v>64</v>
      </c>
      <c r="D25" s="16">
        <f t="shared" si="0"/>
        <v>206.55</v>
      </c>
      <c r="E25" s="16">
        <f t="shared" si="1"/>
        <v>0</v>
      </c>
      <c r="F25" s="17">
        <v>0</v>
      </c>
      <c r="G25" s="17"/>
      <c r="H25" s="17"/>
      <c r="I25" s="16">
        <v>206.55</v>
      </c>
      <c r="J25" s="17"/>
      <c r="K25" s="17"/>
      <c r="L25" s="17"/>
      <c r="M25" s="17"/>
      <c r="N25" s="17"/>
    </row>
    <row r="26" spans="1:14" ht="15" customHeight="1">
      <c r="A26" s="3" t="s">
        <v>45</v>
      </c>
      <c r="B26" s="3" t="s">
        <v>46</v>
      </c>
      <c r="C26" s="3" t="s">
        <v>65</v>
      </c>
      <c r="D26" s="16">
        <f t="shared" si="0"/>
        <v>34</v>
      </c>
      <c r="E26" s="16">
        <f t="shared" si="1"/>
        <v>0</v>
      </c>
      <c r="F26" s="17">
        <v>0</v>
      </c>
      <c r="G26" s="17"/>
      <c r="H26" s="17"/>
      <c r="I26" s="16">
        <v>34</v>
      </c>
      <c r="J26" s="17"/>
      <c r="K26" s="17"/>
      <c r="L26" s="17"/>
      <c r="M26" s="17"/>
      <c r="N26" s="17"/>
    </row>
    <row r="27" spans="1:14" ht="15" customHeight="1">
      <c r="A27" s="3" t="s">
        <v>45</v>
      </c>
      <c r="B27" s="3" t="s">
        <v>46</v>
      </c>
      <c r="C27" s="3" t="s">
        <v>66</v>
      </c>
      <c r="D27" s="16">
        <f t="shared" si="0"/>
        <v>42</v>
      </c>
      <c r="E27" s="16">
        <f t="shared" si="1"/>
        <v>0</v>
      </c>
      <c r="F27" s="17">
        <v>0</v>
      </c>
      <c r="G27" s="17"/>
      <c r="H27" s="17"/>
      <c r="I27" s="16">
        <v>42</v>
      </c>
      <c r="J27" s="17"/>
      <c r="K27" s="17"/>
      <c r="L27" s="17"/>
      <c r="M27" s="17"/>
      <c r="N27" s="17"/>
    </row>
    <row r="28" spans="1:14" ht="15" customHeight="1">
      <c r="A28" s="3" t="s">
        <v>45</v>
      </c>
      <c r="B28" s="3" t="s">
        <v>67</v>
      </c>
      <c r="C28" s="3" t="s">
        <v>50</v>
      </c>
      <c r="D28" s="16">
        <f t="shared" si="0"/>
        <v>257.47</v>
      </c>
      <c r="E28" s="16">
        <f t="shared" si="1"/>
        <v>257.47</v>
      </c>
      <c r="F28" s="17">
        <v>257.47</v>
      </c>
      <c r="G28" s="17"/>
      <c r="H28" s="17"/>
      <c r="I28" s="17">
        <v>0</v>
      </c>
      <c r="J28" s="17"/>
      <c r="K28" s="17"/>
      <c r="L28" s="17"/>
      <c r="M28" s="17"/>
      <c r="N28" s="17"/>
    </row>
    <row r="29" spans="1:14" ht="15" customHeight="1">
      <c r="A29" s="3" t="s">
        <v>45</v>
      </c>
      <c r="B29" s="3" t="s">
        <v>68</v>
      </c>
      <c r="C29" s="3" t="s">
        <v>50</v>
      </c>
      <c r="D29" s="16">
        <f t="shared" si="0"/>
        <v>1099.43</v>
      </c>
      <c r="E29" s="16">
        <f t="shared" si="1"/>
        <v>8.49</v>
      </c>
      <c r="F29" s="17">
        <v>8.49</v>
      </c>
      <c r="G29" s="17"/>
      <c r="H29" s="17"/>
      <c r="I29" s="16">
        <v>1090.94</v>
      </c>
      <c r="J29" s="17"/>
      <c r="K29" s="17"/>
      <c r="L29" s="17"/>
      <c r="M29" s="17"/>
      <c r="N29" s="17"/>
    </row>
    <row r="30" spans="1:14" ht="15" customHeight="1">
      <c r="A30" s="3" t="s">
        <v>45</v>
      </c>
      <c r="B30" s="3" t="s">
        <v>69</v>
      </c>
      <c r="C30" s="3" t="s">
        <v>50</v>
      </c>
      <c r="D30" s="16">
        <f t="shared" si="0"/>
        <v>1801.08</v>
      </c>
      <c r="E30" s="16">
        <f t="shared" si="1"/>
        <v>285.84</v>
      </c>
      <c r="F30" s="17">
        <v>285.84</v>
      </c>
      <c r="G30" s="17"/>
      <c r="H30" s="17"/>
      <c r="I30" s="16">
        <v>1515.24</v>
      </c>
      <c r="J30" s="17"/>
      <c r="K30" s="17"/>
      <c r="L30" s="17"/>
      <c r="M30" s="17"/>
      <c r="N30" s="17"/>
    </row>
    <row r="31" spans="1:14" ht="15" customHeight="1">
      <c r="A31" s="3" t="s">
        <v>70</v>
      </c>
      <c r="B31" s="3" t="s">
        <v>71</v>
      </c>
      <c r="C31" s="3" t="s">
        <v>72</v>
      </c>
      <c r="D31" s="16">
        <f t="shared" si="0"/>
        <v>38.45</v>
      </c>
      <c r="E31" s="16">
        <f t="shared" si="1"/>
        <v>0</v>
      </c>
      <c r="F31" s="17">
        <v>0</v>
      </c>
      <c r="G31" s="17"/>
      <c r="H31" s="17"/>
      <c r="I31" s="16">
        <v>38.45</v>
      </c>
      <c r="J31" s="17"/>
      <c r="K31" s="17"/>
      <c r="L31" s="17"/>
      <c r="M31" s="17"/>
      <c r="N31" s="17"/>
    </row>
    <row r="32" spans="1:14" ht="15" customHeight="1">
      <c r="A32" s="3" t="s">
        <v>70</v>
      </c>
      <c r="B32" s="3" t="s">
        <v>71</v>
      </c>
      <c r="C32" s="3" t="s">
        <v>73</v>
      </c>
      <c r="D32" s="16">
        <f t="shared" si="0"/>
        <v>2011.55</v>
      </c>
      <c r="E32" s="16">
        <f t="shared" si="1"/>
        <v>0</v>
      </c>
      <c r="F32" s="17">
        <v>0</v>
      </c>
      <c r="G32" s="17"/>
      <c r="H32" s="17"/>
      <c r="I32" s="16">
        <v>2011.55</v>
      </c>
      <c r="J32" s="17"/>
      <c r="K32" s="17"/>
      <c r="L32" s="17"/>
      <c r="M32" s="17"/>
      <c r="N32" s="17"/>
    </row>
  </sheetData>
  <sheetProtection/>
  <mergeCells count="12">
    <mergeCell ref="A2:N2"/>
    <mergeCell ref="A5:A6"/>
    <mergeCell ref="B5:B6"/>
    <mergeCell ref="C5:C6"/>
    <mergeCell ref="D5:D6"/>
    <mergeCell ref="E5:H5"/>
    <mergeCell ref="I5:I6"/>
    <mergeCell ref="J5:J6"/>
    <mergeCell ref="K5:K6"/>
    <mergeCell ref="L5:L6"/>
    <mergeCell ref="M5:M6"/>
    <mergeCell ref="N5:N6"/>
  </mergeCells>
  <printOptions horizontalCentered="1"/>
  <pageMargins left="0.15748031496062992" right="0.15748031496062992" top="0.5905511811023623" bottom="0.5905511811023623" header="0.5118110236220472" footer="0.5118110236220472"/>
  <pageSetup fitToHeight="0" fitToWidth="0" horizontalDpi="300" verticalDpi="300" orientation="landscape" pageOrder="overThenDown" paperSize="9" r:id="rId1"/>
  <ignoredErrors>
    <ignoredError sqref="E16:E17 E10 E8 E9 E11:E12 E13 E14:E15 E18:E19 E20:E21 E22:E23 E24:E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showZeros="0" zoomScalePageLayoutView="0" workbookViewId="0" topLeftCell="A1">
      <selection activeCell="L1" sqref="L1"/>
    </sheetView>
  </sheetViews>
  <sheetFormatPr defaultColWidth="9.140625" defaultRowHeight="12.75"/>
  <cols>
    <col min="1" max="1" width="16.00390625" style="0" customWidth="1"/>
    <col min="2" max="2" width="22.421875" style="0" customWidth="1"/>
    <col min="3" max="3" width="17.421875" style="0" customWidth="1"/>
    <col min="4" max="5" width="10.7109375" style="0" bestFit="1" customWidth="1"/>
    <col min="6" max="6" width="10.421875" style="0" customWidth="1"/>
    <col min="7" max="7" width="9.00390625" style="0" customWidth="1"/>
    <col min="8" max="8" width="9.421875" style="0" customWidth="1"/>
    <col min="9" max="9" width="8.57421875" style="0" hidden="1" customWidth="1"/>
    <col min="10" max="10" width="9.7109375" style="0" customWidth="1"/>
    <col min="11" max="11" width="10.140625" style="0" customWidth="1"/>
    <col min="13" max="13" width="9.28125" style="0" hidden="1" customWidth="1"/>
    <col min="14" max="14" width="8.28125" style="0" hidden="1" customWidth="1"/>
    <col min="15" max="15" width="11.7109375" style="0" customWidth="1"/>
  </cols>
  <sheetData>
    <row r="1" ht="15">
      <c r="L1" s="10" t="s">
        <v>119</v>
      </c>
    </row>
    <row r="2" spans="1:14" ht="30" customHeight="1">
      <c r="A2" s="35" t="s">
        <v>126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ht="15" customHeight="1">
      <c r="A3" s="1" t="s">
        <v>108</v>
      </c>
    </row>
    <row r="4" spans="1:8" ht="15" customHeight="1">
      <c r="A4" s="1" t="s">
        <v>113</v>
      </c>
      <c r="E4" s="19"/>
      <c r="F4" s="20"/>
      <c r="G4" s="20"/>
      <c r="H4" s="20"/>
    </row>
    <row r="5" spans="1:14" ht="15" customHeight="1">
      <c r="A5" s="40" t="s">
        <v>30</v>
      </c>
      <c r="B5" s="40" t="s">
        <v>31</v>
      </c>
      <c r="C5" s="40" t="s">
        <v>32</v>
      </c>
      <c r="D5" s="47" t="s">
        <v>33</v>
      </c>
      <c r="E5" s="48" t="s">
        <v>50</v>
      </c>
      <c r="F5" s="48"/>
      <c r="G5" s="48"/>
      <c r="H5" s="48"/>
      <c r="I5" s="48"/>
      <c r="J5" s="44" t="s">
        <v>74</v>
      </c>
      <c r="K5" s="44"/>
      <c r="L5" s="45"/>
      <c r="M5" s="40" t="s">
        <v>75</v>
      </c>
      <c r="N5" s="40" t="s">
        <v>76</v>
      </c>
    </row>
    <row r="6" spans="1:14" ht="35.25" customHeight="1">
      <c r="A6" s="41"/>
      <c r="B6" s="41"/>
      <c r="C6" s="41"/>
      <c r="D6" s="41"/>
      <c r="E6" s="21" t="s">
        <v>77</v>
      </c>
      <c r="F6" s="21" t="s">
        <v>78</v>
      </c>
      <c r="G6" s="21" t="s">
        <v>79</v>
      </c>
      <c r="H6" s="28" t="s">
        <v>80</v>
      </c>
      <c r="I6" s="22" t="s">
        <v>81</v>
      </c>
      <c r="J6" s="18" t="s">
        <v>77</v>
      </c>
      <c r="K6" s="18" t="s">
        <v>82</v>
      </c>
      <c r="L6" s="18" t="s">
        <v>83</v>
      </c>
      <c r="M6" s="41"/>
      <c r="N6" s="41"/>
    </row>
    <row r="7" spans="1:14" ht="15" customHeight="1">
      <c r="A7" s="3" t="s">
        <v>41</v>
      </c>
      <c r="B7" s="3"/>
      <c r="C7" s="3"/>
      <c r="D7" s="16">
        <f aca="true" t="shared" si="0" ref="D7:N7">SUM(D8:D32)</f>
        <v>43689.70000000001</v>
      </c>
      <c r="E7" s="16">
        <f t="shared" si="0"/>
        <v>28326.22</v>
      </c>
      <c r="F7" s="16">
        <f t="shared" si="0"/>
        <v>24119.18</v>
      </c>
      <c r="G7" s="16">
        <f t="shared" si="0"/>
        <v>2152.9</v>
      </c>
      <c r="H7" s="16">
        <f t="shared" si="0"/>
        <v>2054.14</v>
      </c>
      <c r="I7" s="16">
        <f t="shared" si="0"/>
        <v>0</v>
      </c>
      <c r="J7" s="16">
        <f t="shared" si="0"/>
        <v>15363.48</v>
      </c>
      <c r="K7" s="16">
        <f t="shared" si="0"/>
        <v>13870.25</v>
      </c>
      <c r="L7" s="16">
        <f t="shared" si="0"/>
        <v>1493.23</v>
      </c>
      <c r="M7" s="16">
        <f t="shared" si="0"/>
        <v>0</v>
      </c>
      <c r="N7" s="16">
        <f t="shared" si="0"/>
        <v>0</v>
      </c>
    </row>
    <row r="8" spans="1:14" ht="15" customHeight="1">
      <c r="A8" s="3" t="s">
        <v>45</v>
      </c>
      <c r="B8" s="3" t="s">
        <v>46</v>
      </c>
      <c r="C8" s="3" t="s">
        <v>58</v>
      </c>
      <c r="D8" s="16">
        <v>20.4</v>
      </c>
      <c r="E8" s="16">
        <f aca="true" t="shared" si="1" ref="E8:E32">SUM(F8:I8)</f>
        <v>0</v>
      </c>
      <c r="F8" s="16">
        <v>0</v>
      </c>
      <c r="G8" s="16">
        <v>0</v>
      </c>
      <c r="H8" s="16">
        <v>0</v>
      </c>
      <c r="I8" s="16"/>
      <c r="J8" s="16">
        <f aca="true" t="shared" si="2" ref="J8:J32">SUM(K8:L8)</f>
        <v>20.4</v>
      </c>
      <c r="K8" s="16">
        <v>20.4</v>
      </c>
      <c r="L8" s="16">
        <v>0</v>
      </c>
      <c r="M8" s="16"/>
      <c r="N8" s="16"/>
    </row>
    <row r="9" spans="1:14" ht="15" customHeight="1">
      <c r="A9" s="3" t="s">
        <v>45</v>
      </c>
      <c r="B9" s="3" t="s">
        <v>46</v>
      </c>
      <c r="C9" s="3" t="s">
        <v>52</v>
      </c>
      <c r="D9" s="16">
        <v>1433.15</v>
      </c>
      <c r="E9" s="16">
        <f t="shared" si="1"/>
        <v>0</v>
      </c>
      <c r="F9" s="16">
        <v>0</v>
      </c>
      <c r="G9" s="16">
        <v>0</v>
      </c>
      <c r="H9" s="16">
        <v>0</v>
      </c>
      <c r="I9" s="16"/>
      <c r="J9" s="16">
        <f t="shared" si="2"/>
        <v>1433.15</v>
      </c>
      <c r="K9" s="16">
        <v>1433.15</v>
      </c>
      <c r="L9" s="16">
        <v>0</v>
      </c>
      <c r="M9" s="16"/>
      <c r="N9" s="16"/>
    </row>
    <row r="10" spans="1:14" ht="15" customHeight="1">
      <c r="A10" s="3" t="s">
        <v>45</v>
      </c>
      <c r="B10" s="3" t="s">
        <v>46</v>
      </c>
      <c r="C10" s="3" t="s">
        <v>60</v>
      </c>
      <c r="D10" s="16">
        <v>76</v>
      </c>
      <c r="E10" s="16">
        <f t="shared" si="1"/>
        <v>0</v>
      </c>
      <c r="F10" s="16">
        <v>0</v>
      </c>
      <c r="G10" s="16">
        <v>0</v>
      </c>
      <c r="H10" s="16">
        <v>0</v>
      </c>
      <c r="I10" s="16"/>
      <c r="J10" s="16">
        <f t="shared" si="2"/>
        <v>76</v>
      </c>
      <c r="K10" s="16">
        <v>76</v>
      </c>
      <c r="L10" s="16">
        <v>0</v>
      </c>
      <c r="M10" s="16"/>
      <c r="N10" s="16"/>
    </row>
    <row r="11" spans="1:14" ht="15" customHeight="1">
      <c r="A11" s="3" t="s">
        <v>45</v>
      </c>
      <c r="B11" s="3" t="s">
        <v>46</v>
      </c>
      <c r="C11" s="3" t="s">
        <v>61</v>
      </c>
      <c r="D11" s="16">
        <v>1522</v>
      </c>
      <c r="E11" s="16">
        <f t="shared" si="1"/>
        <v>0</v>
      </c>
      <c r="F11" s="16">
        <v>0</v>
      </c>
      <c r="G11" s="16">
        <v>0</v>
      </c>
      <c r="H11" s="16">
        <v>0</v>
      </c>
      <c r="I11" s="16"/>
      <c r="J11" s="16">
        <f t="shared" si="2"/>
        <v>1522</v>
      </c>
      <c r="K11" s="16">
        <v>1522</v>
      </c>
      <c r="L11" s="16">
        <v>0</v>
      </c>
      <c r="M11" s="16"/>
      <c r="N11" s="16"/>
    </row>
    <row r="12" spans="1:14" ht="15" customHeight="1">
      <c r="A12" s="3" t="s">
        <v>45</v>
      </c>
      <c r="B12" s="3" t="s">
        <v>46</v>
      </c>
      <c r="C12" s="3" t="s">
        <v>47</v>
      </c>
      <c r="D12" s="16">
        <v>78.5</v>
      </c>
      <c r="E12" s="16">
        <f t="shared" si="1"/>
        <v>0</v>
      </c>
      <c r="F12" s="16">
        <v>0</v>
      </c>
      <c r="G12" s="16">
        <v>0</v>
      </c>
      <c r="H12" s="16">
        <v>0</v>
      </c>
      <c r="I12" s="16"/>
      <c r="J12" s="16">
        <f t="shared" si="2"/>
        <v>78.5</v>
      </c>
      <c r="K12" s="16">
        <v>78.5</v>
      </c>
      <c r="L12" s="16">
        <v>0</v>
      </c>
      <c r="M12" s="16"/>
      <c r="N12" s="16"/>
    </row>
    <row r="13" spans="1:14" ht="15" customHeight="1">
      <c r="A13" s="3" t="s">
        <v>45</v>
      </c>
      <c r="B13" s="3" t="s">
        <v>46</v>
      </c>
      <c r="C13" s="3" t="s">
        <v>62</v>
      </c>
      <c r="D13" s="16">
        <v>137</v>
      </c>
      <c r="E13" s="16">
        <f t="shared" si="1"/>
        <v>0</v>
      </c>
      <c r="F13" s="16">
        <v>0</v>
      </c>
      <c r="G13" s="16">
        <v>0</v>
      </c>
      <c r="H13" s="16">
        <v>0</v>
      </c>
      <c r="I13" s="16"/>
      <c r="J13" s="16">
        <f t="shared" si="2"/>
        <v>137</v>
      </c>
      <c r="K13" s="16">
        <v>137</v>
      </c>
      <c r="L13" s="16">
        <v>0</v>
      </c>
      <c r="M13" s="16"/>
      <c r="N13" s="16"/>
    </row>
    <row r="14" spans="1:14" ht="15" customHeight="1">
      <c r="A14" s="3" t="s">
        <v>45</v>
      </c>
      <c r="B14" s="3" t="s">
        <v>46</v>
      </c>
      <c r="C14" s="3" t="s">
        <v>50</v>
      </c>
      <c r="D14" s="16">
        <v>25168.24</v>
      </c>
      <c r="E14" s="16">
        <f t="shared" si="1"/>
        <v>25168.24</v>
      </c>
      <c r="F14" s="16">
        <v>22954.64</v>
      </c>
      <c r="G14" s="16">
        <v>2152.9</v>
      </c>
      <c r="H14" s="16">
        <v>60.7</v>
      </c>
      <c r="I14" s="16"/>
      <c r="J14" s="16">
        <f t="shared" si="2"/>
        <v>0</v>
      </c>
      <c r="K14" s="16">
        <v>0</v>
      </c>
      <c r="L14" s="16">
        <v>0</v>
      </c>
      <c r="M14" s="16"/>
      <c r="N14" s="16"/>
    </row>
    <row r="15" spans="1:14" ht="15" customHeight="1">
      <c r="A15" s="3" t="s">
        <v>45</v>
      </c>
      <c r="B15" s="3" t="s">
        <v>46</v>
      </c>
      <c r="C15" s="3" t="s">
        <v>64</v>
      </c>
      <c r="D15" s="16">
        <v>206.55</v>
      </c>
      <c r="E15" s="16">
        <f t="shared" si="1"/>
        <v>0</v>
      </c>
      <c r="F15" s="16">
        <v>0</v>
      </c>
      <c r="G15" s="16">
        <v>0</v>
      </c>
      <c r="H15" s="16">
        <v>0</v>
      </c>
      <c r="I15" s="16"/>
      <c r="J15" s="16">
        <f t="shared" si="2"/>
        <v>206.55</v>
      </c>
      <c r="K15" s="16">
        <v>0</v>
      </c>
      <c r="L15" s="16">
        <v>206.55</v>
      </c>
      <c r="M15" s="16"/>
      <c r="N15" s="16"/>
    </row>
    <row r="16" spans="1:14" ht="15" customHeight="1">
      <c r="A16" s="3" t="s">
        <v>45</v>
      </c>
      <c r="B16" s="3" t="s">
        <v>46</v>
      </c>
      <c r="C16" s="3" t="s">
        <v>66</v>
      </c>
      <c r="D16" s="16">
        <v>42</v>
      </c>
      <c r="E16" s="16">
        <f t="shared" si="1"/>
        <v>0</v>
      </c>
      <c r="F16" s="16">
        <v>0</v>
      </c>
      <c r="G16" s="16">
        <v>0</v>
      </c>
      <c r="H16" s="16">
        <v>0</v>
      </c>
      <c r="I16" s="16"/>
      <c r="J16" s="16">
        <f t="shared" si="2"/>
        <v>42</v>
      </c>
      <c r="K16" s="16">
        <v>42</v>
      </c>
      <c r="L16" s="16">
        <v>0</v>
      </c>
      <c r="M16" s="16"/>
      <c r="N16" s="16"/>
    </row>
    <row r="17" spans="1:14" ht="15" customHeight="1">
      <c r="A17" s="3" t="s">
        <v>45</v>
      </c>
      <c r="B17" s="3" t="s">
        <v>46</v>
      </c>
      <c r="C17" s="3" t="s">
        <v>49</v>
      </c>
      <c r="D17" s="16">
        <v>2741</v>
      </c>
      <c r="E17" s="16">
        <f t="shared" si="1"/>
        <v>0</v>
      </c>
      <c r="F17" s="16">
        <v>0</v>
      </c>
      <c r="G17" s="16">
        <v>0</v>
      </c>
      <c r="H17" s="16">
        <v>0</v>
      </c>
      <c r="I17" s="16"/>
      <c r="J17" s="16">
        <f t="shared" si="2"/>
        <v>2741</v>
      </c>
      <c r="K17" s="16">
        <v>2741</v>
      </c>
      <c r="L17" s="16">
        <v>0</v>
      </c>
      <c r="M17" s="16"/>
      <c r="N17" s="16"/>
    </row>
    <row r="18" spans="1:14" ht="15" customHeight="1">
      <c r="A18" s="3" t="s">
        <v>45</v>
      </c>
      <c r="B18" s="3" t="s">
        <v>46</v>
      </c>
      <c r="C18" s="3" t="s">
        <v>51</v>
      </c>
      <c r="D18" s="16">
        <v>30</v>
      </c>
      <c r="E18" s="16">
        <f t="shared" si="1"/>
        <v>0</v>
      </c>
      <c r="F18" s="16">
        <v>0</v>
      </c>
      <c r="G18" s="16">
        <v>0</v>
      </c>
      <c r="H18" s="16">
        <v>0</v>
      </c>
      <c r="I18" s="16"/>
      <c r="J18" s="16">
        <f t="shared" si="2"/>
        <v>30</v>
      </c>
      <c r="K18" s="16">
        <v>30</v>
      </c>
      <c r="L18" s="16">
        <v>0</v>
      </c>
      <c r="M18" s="16"/>
      <c r="N18" s="16"/>
    </row>
    <row r="19" spans="1:14" ht="15" customHeight="1">
      <c r="A19" s="3" t="s">
        <v>45</v>
      </c>
      <c r="B19" s="3" t="s">
        <v>46</v>
      </c>
      <c r="C19" s="3" t="s">
        <v>53</v>
      </c>
      <c r="D19" s="16">
        <v>431</v>
      </c>
      <c r="E19" s="16">
        <f t="shared" si="1"/>
        <v>0</v>
      </c>
      <c r="F19" s="16">
        <v>0</v>
      </c>
      <c r="G19" s="16">
        <v>0</v>
      </c>
      <c r="H19" s="16">
        <v>0</v>
      </c>
      <c r="I19" s="16"/>
      <c r="J19" s="16">
        <f t="shared" si="2"/>
        <v>431</v>
      </c>
      <c r="K19" s="16">
        <v>431</v>
      </c>
      <c r="L19" s="16">
        <v>0</v>
      </c>
      <c r="M19" s="16"/>
      <c r="N19" s="16"/>
    </row>
    <row r="20" spans="1:14" ht="15" customHeight="1">
      <c r="A20" s="3" t="s">
        <v>45</v>
      </c>
      <c r="B20" s="3" t="s">
        <v>46</v>
      </c>
      <c r="C20" s="3" t="s">
        <v>48</v>
      </c>
      <c r="D20" s="16">
        <v>4672.85</v>
      </c>
      <c r="E20" s="16">
        <f t="shared" si="1"/>
        <v>0</v>
      </c>
      <c r="F20" s="16">
        <v>0</v>
      </c>
      <c r="G20" s="16">
        <v>0</v>
      </c>
      <c r="H20" s="16">
        <v>0</v>
      </c>
      <c r="I20" s="16"/>
      <c r="J20" s="16">
        <f t="shared" si="2"/>
        <v>4672.85</v>
      </c>
      <c r="K20" s="16">
        <v>4672.85</v>
      </c>
      <c r="L20" s="16">
        <v>0</v>
      </c>
      <c r="M20" s="16"/>
      <c r="N20" s="16"/>
    </row>
    <row r="21" spans="1:14" ht="15" customHeight="1">
      <c r="A21" s="3" t="s">
        <v>45</v>
      </c>
      <c r="B21" s="3" t="s">
        <v>46</v>
      </c>
      <c r="C21" s="3" t="s">
        <v>65</v>
      </c>
      <c r="D21" s="16">
        <v>34</v>
      </c>
      <c r="E21" s="16">
        <f t="shared" si="1"/>
        <v>0</v>
      </c>
      <c r="F21" s="16">
        <v>0</v>
      </c>
      <c r="G21" s="16">
        <v>0</v>
      </c>
      <c r="H21" s="16">
        <v>0</v>
      </c>
      <c r="I21" s="16"/>
      <c r="J21" s="16">
        <f t="shared" si="2"/>
        <v>34</v>
      </c>
      <c r="K21" s="16">
        <v>34</v>
      </c>
      <c r="L21" s="16">
        <v>0</v>
      </c>
      <c r="M21" s="16"/>
      <c r="N21" s="16"/>
    </row>
    <row r="22" spans="1:14" ht="15" customHeight="1">
      <c r="A22" s="3" t="s">
        <v>45</v>
      </c>
      <c r="B22" s="3" t="s">
        <v>46</v>
      </c>
      <c r="C22" s="3" t="s">
        <v>55</v>
      </c>
      <c r="D22" s="16">
        <v>40</v>
      </c>
      <c r="E22" s="16">
        <f t="shared" si="1"/>
        <v>0</v>
      </c>
      <c r="F22" s="16">
        <v>0</v>
      </c>
      <c r="G22" s="16">
        <v>0</v>
      </c>
      <c r="H22" s="16">
        <v>0</v>
      </c>
      <c r="I22" s="16"/>
      <c r="J22" s="16">
        <f t="shared" si="2"/>
        <v>40</v>
      </c>
      <c r="K22" s="16">
        <v>40</v>
      </c>
      <c r="L22" s="16">
        <v>0</v>
      </c>
      <c r="M22" s="16"/>
      <c r="N22" s="16"/>
    </row>
    <row r="23" spans="1:14" ht="15" customHeight="1">
      <c r="A23" s="3" t="s">
        <v>45</v>
      </c>
      <c r="B23" s="3" t="s">
        <v>46</v>
      </c>
      <c r="C23" s="3" t="s">
        <v>56</v>
      </c>
      <c r="D23" s="16">
        <v>100.8</v>
      </c>
      <c r="E23" s="16">
        <f t="shared" si="1"/>
        <v>0</v>
      </c>
      <c r="F23" s="16">
        <v>0</v>
      </c>
      <c r="G23" s="16">
        <v>0</v>
      </c>
      <c r="H23" s="16">
        <v>0</v>
      </c>
      <c r="I23" s="16"/>
      <c r="J23" s="16">
        <f t="shared" si="2"/>
        <v>100.8</v>
      </c>
      <c r="K23" s="16">
        <v>100.8</v>
      </c>
      <c r="L23" s="16">
        <v>0</v>
      </c>
      <c r="M23" s="16"/>
      <c r="N23" s="16"/>
    </row>
    <row r="24" spans="1:14" ht="15" customHeight="1">
      <c r="A24" s="3" t="s">
        <v>45</v>
      </c>
      <c r="B24" s="3" t="s">
        <v>46</v>
      </c>
      <c r="C24" s="3" t="s">
        <v>54</v>
      </c>
      <c r="D24" s="16">
        <v>478.4</v>
      </c>
      <c r="E24" s="16">
        <f t="shared" si="1"/>
        <v>0</v>
      </c>
      <c r="F24" s="16">
        <v>0</v>
      </c>
      <c r="G24" s="16">
        <v>0</v>
      </c>
      <c r="H24" s="16">
        <v>0</v>
      </c>
      <c r="I24" s="16"/>
      <c r="J24" s="16">
        <f t="shared" si="2"/>
        <v>478.4</v>
      </c>
      <c r="K24" s="16">
        <v>0</v>
      </c>
      <c r="L24" s="16">
        <v>478.4</v>
      </c>
      <c r="M24" s="16"/>
      <c r="N24" s="16"/>
    </row>
    <row r="25" spans="1:14" ht="15" customHeight="1">
      <c r="A25" s="3" t="s">
        <v>45</v>
      </c>
      <c r="B25" s="3" t="s">
        <v>46</v>
      </c>
      <c r="C25" s="3" t="s">
        <v>57</v>
      </c>
      <c r="D25" s="16">
        <v>430</v>
      </c>
      <c r="E25" s="16">
        <f t="shared" si="1"/>
        <v>0</v>
      </c>
      <c r="F25" s="16">
        <v>0</v>
      </c>
      <c r="G25" s="16">
        <v>0</v>
      </c>
      <c r="H25" s="16">
        <v>0</v>
      </c>
      <c r="I25" s="16"/>
      <c r="J25" s="16">
        <f t="shared" si="2"/>
        <v>430</v>
      </c>
      <c r="K25" s="16">
        <v>0</v>
      </c>
      <c r="L25" s="16">
        <v>430</v>
      </c>
      <c r="M25" s="16"/>
      <c r="N25" s="16"/>
    </row>
    <row r="26" spans="1:14" ht="15" customHeight="1">
      <c r="A26" s="3" t="s">
        <v>45</v>
      </c>
      <c r="B26" s="3" t="s">
        <v>46</v>
      </c>
      <c r="C26" s="3" t="s">
        <v>59</v>
      </c>
      <c r="D26" s="16">
        <v>339.83</v>
      </c>
      <c r="E26" s="16">
        <f t="shared" si="1"/>
        <v>0</v>
      </c>
      <c r="F26" s="16">
        <v>0</v>
      </c>
      <c r="G26" s="16">
        <v>0</v>
      </c>
      <c r="H26" s="16">
        <v>0</v>
      </c>
      <c r="I26" s="16"/>
      <c r="J26" s="16">
        <f t="shared" si="2"/>
        <v>339.83</v>
      </c>
      <c r="K26" s="16">
        <v>0</v>
      </c>
      <c r="L26" s="16">
        <v>339.83</v>
      </c>
      <c r="M26" s="16"/>
      <c r="N26" s="16"/>
    </row>
    <row r="27" spans="1:14" ht="15" customHeight="1">
      <c r="A27" s="3" t="s">
        <v>45</v>
      </c>
      <c r="B27" s="3" t="s">
        <v>46</v>
      </c>
      <c r="C27" s="3" t="s">
        <v>63</v>
      </c>
      <c r="D27" s="16">
        <v>500</v>
      </c>
      <c r="E27" s="16">
        <f t="shared" si="1"/>
        <v>0</v>
      </c>
      <c r="F27" s="16">
        <v>0</v>
      </c>
      <c r="G27" s="16">
        <v>0</v>
      </c>
      <c r="H27" s="16">
        <v>0</v>
      </c>
      <c r="I27" s="16"/>
      <c r="J27" s="16">
        <f t="shared" si="2"/>
        <v>500</v>
      </c>
      <c r="K27" s="16">
        <v>500</v>
      </c>
      <c r="L27" s="16">
        <v>0</v>
      </c>
      <c r="M27" s="16"/>
      <c r="N27" s="16"/>
    </row>
    <row r="28" spans="1:14" ht="15" customHeight="1">
      <c r="A28" s="3" t="s">
        <v>45</v>
      </c>
      <c r="B28" s="3" t="s">
        <v>67</v>
      </c>
      <c r="C28" s="3" t="s">
        <v>50</v>
      </c>
      <c r="D28" s="16">
        <v>257.47</v>
      </c>
      <c r="E28" s="16">
        <f t="shared" si="1"/>
        <v>257.47</v>
      </c>
      <c r="F28" s="16">
        <v>65.11</v>
      </c>
      <c r="G28" s="16">
        <v>0</v>
      </c>
      <c r="H28" s="16">
        <v>192.36</v>
      </c>
      <c r="I28" s="16"/>
      <c r="J28" s="16">
        <f t="shared" si="2"/>
        <v>0</v>
      </c>
      <c r="K28" s="16">
        <v>0</v>
      </c>
      <c r="L28" s="16">
        <v>0</v>
      </c>
      <c r="M28" s="16"/>
      <c r="N28" s="16"/>
    </row>
    <row r="29" spans="1:14" ht="15" customHeight="1">
      <c r="A29" s="3" t="s">
        <v>45</v>
      </c>
      <c r="B29" s="3" t="s">
        <v>68</v>
      </c>
      <c r="C29" s="3" t="s">
        <v>50</v>
      </c>
      <c r="D29" s="16">
        <v>1099.43</v>
      </c>
      <c r="E29" s="16">
        <f t="shared" si="1"/>
        <v>1099.43</v>
      </c>
      <c r="F29" s="16">
        <v>1099.43</v>
      </c>
      <c r="G29" s="16">
        <v>0</v>
      </c>
      <c r="H29" s="16">
        <v>0</v>
      </c>
      <c r="I29" s="16"/>
      <c r="J29" s="16">
        <f t="shared" si="2"/>
        <v>0</v>
      </c>
      <c r="K29" s="16">
        <v>0</v>
      </c>
      <c r="L29" s="16">
        <v>0</v>
      </c>
      <c r="M29" s="16"/>
      <c r="N29" s="16"/>
    </row>
    <row r="30" spans="1:14" ht="15" customHeight="1">
      <c r="A30" s="3" t="s">
        <v>45</v>
      </c>
      <c r="B30" s="3" t="s">
        <v>69</v>
      </c>
      <c r="C30" s="3" t="s">
        <v>50</v>
      </c>
      <c r="D30" s="16">
        <v>1801.08</v>
      </c>
      <c r="E30" s="16">
        <f t="shared" si="1"/>
        <v>1801.08</v>
      </c>
      <c r="F30" s="16">
        <v>0</v>
      </c>
      <c r="G30" s="16">
        <v>0</v>
      </c>
      <c r="H30" s="16">
        <v>1801.08</v>
      </c>
      <c r="I30" s="16"/>
      <c r="J30" s="16">
        <f t="shared" si="2"/>
        <v>0</v>
      </c>
      <c r="K30" s="16">
        <v>0</v>
      </c>
      <c r="L30" s="16">
        <v>0</v>
      </c>
      <c r="M30" s="16"/>
      <c r="N30" s="16"/>
    </row>
    <row r="31" spans="1:14" ht="15" customHeight="1">
      <c r="A31" s="3" t="s">
        <v>70</v>
      </c>
      <c r="B31" s="3" t="s">
        <v>71</v>
      </c>
      <c r="C31" s="3" t="s">
        <v>72</v>
      </c>
      <c r="D31" s="16">
        <v>38.45</v>
      </c>
      <c r="E31" s="16">
        <f t="shared" si="1"/>
        <v>0</v>
      </c>
      <c r="F31" s="16">
        <v>0</v>
      </c>
      <c r="G31" s="16">
        <v>0</v>
      </c>
      <c r="H31" s="16">
        <v>0</v>
      </c>
      <c r="I31" s="16"/>
      <c r="J31" s="16">
        <f t="shared" si="2"/>
        <v>38.45</v>
      </c>
      <c r="K31" s="16">
        <v>0</v>
      </c>
      <c r="L31" s="16">
        <v>38.45</v>
      </c>
      <c r="M31" s="16"/>
      <c r="N31" s="16"/>
    </row>
    <row r="32" spans="1:14" ht="15" customHeight="1">
      <c r="A32" s="3" t="s">
        <v>70</v>
      </c>
      <c r="B32" s="3" t="s">
        <v>71</v>
      </c>
      <c r="C32" s="3" t="s">
        <v>73</v>
      </c>
      <c r="D32" s="16">
        <v>2011.55</v>
      </c>
      <c r="E32" s="16">
        <f t="shared" si="1"/>
        <v>0</v>
      </c>
      <c r="F32" s="16">
        <v>0</v>
      </c>
      <c r="G32" s="16">
        <v>0</v>
      </c>
      <c r="H32" s="16">
        <v>0</v>
      </c>
      <c r="I32" s="16"/>
      <c r="J32" s="16">
        <f t="shared" si="2"/>
        <v>2011.55</v>
      </c>
      <c r="K32" s="16">
        <v>2011.55</v>
      </c>
      <c r="L32" s="16">
        <v>0</v>
      </c>
      <c r="M32" s="16"/>
      <c r="N32" s="16"/>
    </row>
  </sheetData>
  <sheetProtection/>
  <mergeCells count="9">
    <mergeCell ref="A2:N2"/>
    <mergeCell ref="A5:A6"/>
    <mergeCell ref="B5:B6"/>
    <mergeCell ref="C5:C6"/>
    <mergeCell ref="D5:D6"/>
    <mergeCell ref="E5:I5"/>
    <mergeCell ref="J5:L5"/>
    <mergeCell ref="M5:M6"/>
    <mergeCell ref="N5:N6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0" horizontalDpi="300" verticalDpi="300" orientation="landscape" pageOrder="overThenDown" paperSize="9" r:id="rId1"/>
  <ignoredErrors>
    <ignoredError sqref="E8 E9:E10 E11 E12:E15 E16 E17:E18 E19:E24 E25:E26 E27: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showZeros="0" zoomScalePageLayoutView="0" workbookViewId="0" topLeftCell="A1">
      <selection activeCell="B16" sqref="B16"/>
    </sheetView>
  </sheetViews>
  <sheetFormatPr defaultColWidth="9.140625" defaultRowHeight="12.75"/>
  <cols>
    <col min="1" max="1" width="20.140625" style="0" customWidth="1"/>
    <col min="2" max="2" width="23.28125" style="0" customWidth="1"/>
    <col min="3" max="3" width="15.57421875" style="0" customWidth="1"/>
    <col min="4" max="5" width="10.7109375" style="0" bestFit="1" customWidth="1"/>
    <col min="6" max="6" width="9.7109375" style="0" customWidth="1"/>
    <col min="7" max="7" width="10.28125" style="0" hidden="1" customWidth="1"/>
    <col min="8" max="8" width="11.140625" style="0" customWidth="1"/>
    <col min="9" max="9" width="9.28125" style="0" hidden="1" customWidth="1"/>
    <col min="10" max="10" width="7.7109375" style="0" bestFit="1" customWidth="1"/>
    <col min="11" max="12" width="8.421875" style="0" customWidth="1"/>
    <col min="13" max="13" width="10.7109375" style="0" hidden="1" customWidth="1"/>
    <col min="14" max="14" width="8.57421875" style="0" hidden="1" customWidth="1"/>
  </cols>
  <sheetData>
    <row r="1" ht="15">
      <c r="L1" s="23" t="s">
        <v>122</v>
      </c>
    </row>
    <row r="2" spans="1:14" ht="30" customHeight="1">
      <c r="A2" s="35" t="s">
        <v>124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ht="15" customHeight="1">
      <c r="A3" s="7" t="s">
        <v>112</v>
      </c>
    </row>
    <row r="4" ht="15" customHeight="1">
      <c r="A4" s="7" t="s">
        <v>114</v>
      </c>
    </row>
    <row r="5" spans="1:14" ht="15" customHeight="1">
      <c r="A5" s="40" t="s">
        <v>30</v>
      </c>
      <c r="B5" s="40" t="s">
        <v>31</v>
      </c>
      <c r="C5" s="40" t="s">
        <v>32</v>
      </c>
      <c r="D5" s="40" t="s">
        <v>33</v>
      </c>
      <c r="E5" s="43" t="s">
        <v>50</v>
      </c>
      <c r="F5" s="44"/>
      <c r="G5" s="44"/>
      <c r="H5" s="44"/>
      <c r="I5" s="45"/>
      <c r="J5" s="43" t="s">
        <v>74</v>
      </c>
      <c r="K5" s="44"/>
      <c r="L5" s="45"/>
      <c r="M5" s="40" t="s">
        <v>75</v>
      </c>
      <c r="N5" s="40" t="s">
        <v>76</v>
      </c>
    </row>
    <row r="6" spans="1:14" ht="32.25" customHeight="1">
      <c r="A6" s="41"/>
      <c r="B6" s="41"/>
      <c r="C6" s="41"/>
      <c r="D6" s="41"/>
      <c r="E6" s="2" t="s">
        <v>77</v>
      </c>
      <c r="F6" s="2" t="s">
        <v>78</v>
      </c>
      <c r="G6" s="2" t="s">
        <v>79</v>
      </c>
      <c r="H6" s="2" t="s">
        <v>80</v>
      </c>
      <c r="I6" s="2" t="s">
        <v>81</v>
      </c>
      <c r="J6" s="2" t="s">
        <v>77</v>
      </c>
      <c r="K6" s="18" t="s">
        <v>82</v>
      </c>
      <c r="L6" s="18" t="s">
        <v>83</v>
      </c>
      <c r="M6" s="41"/>
      <c r="N6" s="41"/>
    </row>
    <row r="7" spans="1:14" ht="18" customHeight="1">
      <c r="A7" s="3" t="s">
        <v>41</v>
      </c>
      <c r="B7" s="3"/>
      <c r="C7" s="3"/>
      <c r="D7" s="4">
        <f aca="true" t="shared" si="0" ref="D7:N7">SUM(D8:D12)</f>
        <v>10446.949999999999</v>
      </c>
      <c r="E7" s="4">
        <f t="shared" si="0"/>
        <v>10266.949999999999</v>
      </c>
      <c r="F7" s="4">
        <f t="shared" si="0"/>
        <v>9785.5</v>
      </c>
      <c r="G7" s="4">
        <f t="shared" si="0"/>
        <v>0</v>
      </c>
      <c r="H7" s="4">
        <f t="shared" si="0"/>
        <v>481.45</v>
      </c>
      <c r="I7" s="4">
        <f t="shared" si="0"/>
        <v>0</v>
      </c>
      <c r="J7" s="4">
        <f t="shared" si="0"/>
        <v>180</v>
      </c>
      <c r="K7" s="4">
        <f t="shared" si="0"/>
        <v>0</v>
      </c>
      <c r="L7" s="4">
        <f t="shared" si="0"/>
        <v>180</v>
      </c>
      <c r="M7" s="4">
        <f t="shared" si="0"/>
        <v>0</v>
      </c>
      <c r="N7" s="4">
        <f t="shared" si="0"/>
        <v>0</v>
      </c>
    </row>
    <row r="8" spans="1:14" ht="18" customHeight="1">
      <c r="A8" s="3" t="s">
        <v>45</v>
      </c>
      <c r="B8" s="3" t="s">
        <v>46</v>
      </c>
      <c r="C8" s="3" t="s">
        <v>50</v>
      </c>
      <c r="D8" s="4">
        <f>E8+J8+M8+N8</f>
        <v>9715.15</v>
      </c>
      <c r="E8" s="4">
        <f>SUM(F8:I8)</f>
        <v>9715.15</v>
      </c>
      <c r="F8" s="4">
        <v>9711.9</v>
      </c>
      <c r="G8" s="4"/>
      <c r="H8" s="4">
        <v>3.25</v>
      </c>
      <c r="I8" s="4"/>
      <c r="J8" s="4">
        <f>SUM(K8:L8)</f>
        <v>0</v>
      </c>
      <c r="K8" s="4"/>
      <c r="L8" s="4">
        <v>0</v>
      </c>
      <c r="M8" s="4"/>
      <c r="N8" s="4"/>
    </row>
    <row r="9" spans="1:14" ht="18" customHeight="1">
      <c r="A9" s="3" t="s">
        <v>45</v>
      </c>
      <c r="B9" s="3" t="s">
        <v>46</v>
      </c>
      <c r="C9" s="3" t="s">
        <v>54</v>
      </c>
      <c r="D9" s="4">
        <f>E9+J9+M9+N9</f>
        <v>180</v>
      </c>
      <c r="E9" s="4">
        <f>SUM(F9:I9)</f>
        <v>0</v>
      </c>
      <c r="F9" s="4">
        <v>0</v>
      </c>
      <c r="G9" s="4"/>
      <c r="H9" s="4">
        <v>0</v>
      </c>
      <c r="I9" s="4"/>
      <c r="J9" s="4">
        <f>SUM(K9:L9)</f>
        <v>180</v>
      </c>
      <c r="K9" s="4"/>
      <c r="L9" s="4">
        <v>180</v>
      </c>
      <c r="M9" s="4"/>
      <c r="N9" s="4"/>
    </row>
    <row r="10" spans="1:14" ht="18" customHeight="1">
      <c r="A10" s="3" t="s">
        <v>45</v>
      </c>
      <c r="B10" s="3" t="s">
        <v>67</v>
      </c>
      <c r="C10" s="3" t="s">
        <v>50</v>
      </c>
      <c r="D10" s="4">
        <f>E10+J10+M10+N10</f>
        <v>257.47</v>
      </c>
      <c r="E10" s="4">
        <f>SUM(F10:I10)</f>
        <v>257.47</v>
      </c>
      <c r="F10" s="4">
        <v>65.11</v>
      </c>
      <c r="G10" s="4"/>
      <c r="H10" s="4">
        <v>192.36</v>
      </c>
      <c r="I10" s="4"/>
      <c r="J10" s="4">
        <f>SUM(K10:L10)</f>
        <v>0</v>
      </c>
      <c r="K10" s="4"/>
      <c r="L10" s="4">
        <v>0</v>
      </c>
      <c r="M10" s="4"/>
      <c r="N10" s="4"/>
    </row>
    <row r="11" spans="1:14" ht="18" customHeight="1">
      <c r="A11" s="3" t="s">
        <v>45</v>
      </c>
      <c r="B11" s="3" t="s">
        <v>68</v>
      </c>
      <c r="C11" s="3" t="s">
        <v>50</v>
      </c>
      <c r="D11" s="4">
        <f>E11+J11+M11+N11</f>
        <v>8.49</v>
      </c>
      <c r="E11" s="4">
        <f>SUM(F11:I11)</f>
        <v>8.49</v>
      </c>
      <c r="F11" s="4">
        <v>8.49</v>
      </c>
      <c r="G11" s="4"/>
      <c r="H11" s="4">
        <v>0</v>
      </c>
      <c r="I11" s="4"/>
      <c r="J11" s="4">
        <f>SUM(K11:L11)</f>
        <v>0</v>
      </c>
      <c r="K11" s="4"/>
      <c r="L11" s="4">
        <v>0</v>
      </c>
      <c r="M11" s="4"/>
      <c r="N11" s="4"/>
    </row>
    <row r="12" spans="1:14" ht="18" customHeight="1">
      <c r="A12" s="3" t="s">
        <v>45</v>
      </c>
      <c r="B12" s="3" t="s">
        <v>69</v>
      </c>
      <c r="C12" s="3" t="s">
        <v>50</v>
      </c>
      <c r="D12" s="4">
        <f>E12+J12+M12+N12</f>
        <v>285.84</v>
      </c>
      <c r="E12" s="4">
        <f>SUM(F12:I12)</f>
        <v>285.84</v>
      </c>
      <c r="F12" s="4">
        <v>0</v>
      </c>
      <c r="G12" s="4"/>
      <c r="H12" s="4">
        <v>285.84</v>
      </c>
      <c r="I12" s="4"/>
      <c r="J12" s="4">
        <f>SUM(K12:L12)</f>
        <v>0</v>
      </c>
      <c r="K12" s="4"/>
      <c r="L12" s="4">
        <v>0</v>
      </c>
      <c r="M12" s="4"/>
      <c r="N12" s="4"/>
    </row>
  </sheetData>
  <sheetProtection/>
  <mergeCells count="9">
    <mergeCell ref="A2:N2"/>
    <mergeCell ref="A5:A6"/>
    <mergeCell ref="B5:B6"/>
    <mergeCell ref="C5:C6"/>
    <mergeCell ref="D5:D6"/>
    <mergeCell ref="E5:I5"/>
    <mergeCell ref="J5:L5"/>
    <mergeCell ref="M5:M6"/>
    <mergeCell ref="N5:N6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showZeros="0" zoomScalePageLayoutView="0" workbookViewId="0" topLeftCell="A1">
      <selection activeCell="B9" sqref="B9"/>
    </sheetView>
  </sheetViews>
  <sheetFormatPr defaultColWidth="9.140625" defaultRowHeight="12.75"/>
  <cols>
    <col min="1" max="1" width="56.00390625" style="0" bestFit="1" customWidth="1"/>
    <col min="2" max="2" width="22.7109375" style="0" customWidth="1"/>
    <col min="3" max="3" width="17.7109375" style="0" customWidth="1"/>
  </cols>
  <sheetData>
    <row r="1" ht="15">
      <c r="C1" s="23" t="s">
        <v>120</v>
      </c>
    </row>
    <row r="2" spans="1:3" s="6" customFormat="1" ht="27">
      <c r="A2" s="35" t="s">
        <v>125</v>
      </c>
      <c r="B2" s="35"/>
      <c r="C2" s="35"/>
    </row>
    <row r="3" spans="1:3" s="9" customFormat="1" ht="30" customHeight="1">
      <c r="A3" s="8" t="s">
        <v>108</v>
      </c>
      <c r="C3" s="29" t="s">
        <v>113</v>
      </c>
    </row>
    <row r="4" spans="1:3" s="9" customFormat="1" ht="21" customHeight="1">
      <c r="A4" s="11" t="s">
        <v>84</v>
      </c>
      <c r="B4" s="11" t="s">
        <v>111</v>
      </c>
      <c r="C4" s="11" t="s">
        <v>97</v>
      </c>
    </row>
    <row r="5" spans="1:3" s="9" customFormat="1" ht="21" customHeight="1">
      <c r="A5" s="52" t="s">
        <v>41</v>
      </c>
      <c r="B5" s="13">
        <f>B6+B12</f>
        <v>10266.95</v>
      </c>
      <c r="C5" s="14" t="s">
        <v>8</v>
      </c>
    </row>
    <row r="6" spans="1:3" s="9" customFormat="1" ht="21" customHeight="1">
      <c r="A6" s="51" t="s">
        <v>85</v>
      </c>
      <c r="B6" s="13">
        <f>SUM(B7:B11)</f>
        <v>9785.5</v>
      </c>
      <c r="C6" s="49" t="s">
        <v>8</v>
      </c>
    </row>
    <row r="7" spans="1:3" s="9" customFormat="1" ht="21" customHeight="1">
      <c r="A7" s="51" t="s">
        <v>86</v>
      </c>
      <c r="B7" s="13">
        <v>4331.75</v>
      </c>
      <c r="C7" s="14" t="s">
        <v>8</v>
      </c>
    </row>
    <row r="8" spans="1:3" s="9" customFormat="1" ht="21" customHeight="1">
      <c r="A8" s="51" t="s">
        <v>87</v>
      </c>
      <c r="B8" s="13">
        <v>4928.19</v>
      </c>
      <c r="C8" s="14" t="s">
        <v>8</v>
      </c>
    </row>
    <row r="9" spans="1:3" s="9" customFormat="1" ht="21" customHeight="1">
      <c r="A9" s="51" t="s">
        <v>88</v>
      </c>
      <c r="B9" s="13">
        <v>12</v>
      </c>
      <c r="C9" s="14" t="s">
        <v>8</v>
      </c>
    </row>
    <row r="10" spans="1:3" s="9" customFormat="1" ht="21" customHeight="1">
      <c r="A10" s="51" t="s">
        <v>89</v>
      </c>
      <c r="B10" s="13">
        <v>113.7</v>
      </c>
      <c r="C10" s="14" t="s">
        <v>8</v>
      </c>
    </row>
    <row r="11" spans="1:3" s="9" customFormat="1" ht="21" customHeight="1">
      <c r="A11" s="51" t="s">
        <v>90</v>
      </c>
      <c r="B11" s="13">
        <v>399.86</v>
      </c>
      <c r="C11" s="14" t="s">
        <v>8</v>
      </c>
    </row>
    <row r="12" spans="1:3" s="9" customFormat="1" ht="21" customHeight="1">
      <c r="A12" s="51" t="s">
        <v>91</v>
      </c>
      <c r="B12" s="13">
        <f>SUM(B13:B15)</f>
        <v>481.45</v>
      </c>
      <c r="C12" s="14" t="s">
        <v>8</v>
      </c>
    </row>
    <row r="13" spans="1:3" s="9" customFormat="1" ht="21" customHeight="1">
      <c r="A13" s="51" t="s">
        <v>92</v>
      </c>
      <c r="B13" s="13">
        <v>157.3</v>
      </c>
      <c r="C13" s="14" t="s">
        <v>8</v>
      </c>
    </row>
    <row r="14" spans="1:3" s="9" customFormat="1" ht="21" customHeight="1">
      <c r="A14" s="51" t="s">
        <v>93</v>
      </c>
      <c r="B14" s="13">
        <v>285.84</v>
      </c>
      <c r="C14" s="14" t="s">
        <v>8</v>
      </c>
    </row>
    <row r="15" spans="1:3" s="9" customFormat="1" ht="21" customHeight="1">
      <c r="A15" s="51" t="s">
        <v>94</v>
      </c>
      <c r="B15" s="13">
        <v>38.31</v>
      </c>
      <c r="C15" s="14" t="s">
        <v>8</v>
      </c>
    </row>
    <row r="16" spans="1:3" s="9" customFormat="1" ht="21" customHeight="1">
      <c r="A16" s="51" t="s">
        <v>95</v>
      </c>
      <c r="B16" s="13"/>
      <c r="C16" s="14" t="s">
        <v>8</v>
      </c>
    </row>
    <row r="17" spans="1:3" s="9" customFormat="1" ht="21" customHeight="1">
      <c r="A17" s="37" t="s">
        <v>96</v>
      </c>
      <c r="B17" s="50"/>
      <c r="C17" s="37" t="s">
        <v>8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6.7109375" style="0" bestFit="1" customWidth="1"/>
    <col min="2" max="2" width="18.28125" style="0" bestFit="1" customWidth="1"/>
    <col min="3" max="3" width="27.57421875" style="0" bestFit="1" customWidth="1"/>
    <col min="4" max="4" width="24.8515625" style="0" bestFit="1" customWidth="1"/>
    <col min="5" max="5" width="12.28125" style="0" customWidth="1"/>
    <col min="6" max="6" width="10.421875" style="0" bestFit="1" customWidth="1"/>
  </cols>
  <sheetData>
    <row r="1" ht="15">
      <c r="D1" s="10" t="s">
        <v>121</v>
      </c>
    </row>
    <row r="2" spans="1:4" s="6" customFormat="1" ht="27">
      <c r="A2" s="35" t="s">
        <v>106</v>
      </c>
      <c r="B2" s="35"/>
      <c r="C2" s="35"/>
      <c r="D2" s="35"/>
    </row>
    <row r="3" spans="1:4" s="9" customFormat="1" ht="54.75" customHeight="1">
      <c r="A3" s="8" t="s">
        <v>108</v>
      </c>
      <c r="D3" s="29" t="s">
        <v>128</v>
      </c>
    </row>
    <row r="4" spans="1:4" s="9" customFormat="1" ht="39" customHeight="1">
      <c r="A4" s="53" t="s">
        <v>98</v>
      </c>
      <c r="B4" s="53" t="s">
        <v>103</v>
      </c>
      <c r="C4" s="53" t="s">
        <v>104</v>
      </c>
      <c r="D4" s="53" t="s">
        <v>105</v>
      </c>
    </row>
    <row r="5" spans="1:4" s="9" customFormat="1" ht="39" customHeight="1">
      <c r="A5" s="55" t="s">
        <v>99</v>
      </c>
      <c r="B5" s="12">
        <f>B6+B7+B8</f>
        <v>101.78999999999999</v>
      </c>
      <c r="C5" s="54" t="s">
        <v>107</v>
      </c>
      <c r="D5" s="30">
        <f>(101.79-210.64)/210.64</f>
        <v>-0.516758450436764</v>
      </c>
    </row>
    <row r="6" spans="1:4" s="9" customFormat="1" ht="39" customHeight="1">
      <c r="A6" s="57" t="s">
        <v>100</v>
      </c>
      <c r="B6" s="12">
        <v>0</v>
      </c>
      <c r="C6" s="54" t="s">
        <v>107</v>
      </c>
      <c r="D6" s="55" t="s">
        <v>8</v>
      </c>
    </row>
    <row r="7" spans="1:4" s="9" customFormat="1" ht="39" customHeight="1">
      <c r="A7" s="57" t="s">
        <v>101</v>
      </c>
      <c r="B7" s="12">
        <v>30.04</v>
      </c>
      <c r="C7" s="54" t="s">
        <v>107</v>
      </c>
      <c r="D7" s="56">
        <f>(30.04-138.89)/138.89</f>
        <v>-0.7837137302901577</v>
      </c>
    </row>
    <row r="8" spans="1:4" s="9" customFormat="1" ht="39" customHeight="1">
      <c r="A8" s="57" t="s">
        <v>102</v>
      </c>
      <c r="B8" s="12">
        <f>B9+B10</f>
        <v>71.75</v>
      </c>
      <c r="C8" s="54" t="s">
        <v>107</v>
      </c>
      <c r="D8" s="30">
        <f>(71.75-71.75)/71.75</f>
        <v>0</v>
      </c>
    </row>
    <row r="9" spans="1:4" s="9" customFormat="1" ht="39" customHeight="1">
      <c r="A9" s="57" t="s">
        <v>109</v>
      </c>
      <c r="B9" s="12">
        <v>0</v>
      </c>
      <c r="C9" s="54"/>
      <c r="D9" s="30">
        <v>0</v>
      </c>
    </row>
    <row r="10" spans="1:4" s="9" customFormat="1" ht="39" customHeight="1">
      <c r="A10" s="57" t="s">
        <v>110</v>
      </c>
      <c r="B10" s="12">
        <v>71.75</v>
      </c>
      <c r="C10" s="54" t="s">
        <v>107</v>
      </c>
      <c r="D10" s="30">
        <f>(71.75-71.75)/71.75</f>
        <v>0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D1">
      <selection activeCell="O32" sqref="O32"/>
    </sheetView>
  </sheetViews>
  <sheetFormatPr defaultColWidth="9.140625" defaultRowHeight="12.75"/>
  <cols>
    <col min="1" max="1" width="16.7109375" style="0" hidden="1" customWidth="1"/>
    <col min="2" max="2" width="14.7109375" style="0" hidden="1" customWidth="1"/>
    <col min="3" max="3" width="13.7109375" style="0" hidden="1" customWidth="1"/>
    <col min="4" max="4" width="5.28125" style="0" customWidth="1"/>
    <col min="5" max="7" width="10.57421875" style="0" bestFit="1" customWidth="1"/>
    <col min="8" max="8" width="6.8515625" style="0" customWidth="1"/>
    <col min="9" max="11" width="10.57421875" style="0" bestFit="1" customWidth="1"/>
    <col min="12" max="12" width="9.140625" style="0" bestFit="1" customWidth="1"/>
    <col min="13" max="13" width="9.57421875" style="0" bestFit="1" customWidth="1"/>
    <col min="14" max="15" width="8.7109375" style="0" customWidth="1"/>
    <col min="16" max="16" width="9.7109375" style="0" customWidth="1"/>
    <col min="17" max="18" width="6.421875" style="0" customWidth="1"/>
    <col min="19" max="19" width="10.28125" style="0" customWidth="1"/>
  </cols>
  <sheetData>
    <row r="1" ht="15">
      <c r="S1" s="10" t="s">
        <v>163</v>
      </c>
    </row>
    <row r="2" spans="1:19" s="6" customFormat="1" ht="27" customHeight="1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9" customFormat="1" ht="30" customHeight="1">
      <c r="A3" s="8" t="s">
        <v>108</v>
      </c>
      <c r="C3" s="29"/>
      <c r="S3" s="33" t="s">
        <v>113</v>
      </c>
    </row>
    <row r="4" spans="1:19" ht="15" customHeight="1">
      <c r="A4" s="58" t="s">
        <v>129</v>
      </c>
      <c r="B4" s="58" t="s">
        <v>130</v>
      </c>
      <c r="C4" s="58" t="s">
        <v>131</v>
      </c>
      <c r="D4" s="58" t="s">
        <v>132</v>
      </c>
      <c r="E4" s="58" t="s">
        <v>41</v>
      </c>
      <c r="F4" s="61" t="s">
        <v>42</v>
      </c>
      <c r="G4" s="62"/>
      <c r="H4" s="63"/>
      <c r="I4" s="64" t="s">
        <v>133</v>
      </c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5" customHeight="1">
      <c r="A5" s="59"/>
      <c r="B5" s="59"/>
      <c r="C5" s="59"/>
      <c r="D5" s="59"/>
      <c r="E5" s="59"/>
      <c r="F5" s="58" t="s">
        <v>77</v>
      </c>
      <c r="G5" s="58" t="s">
        <v>134</v>
      </c>
      <c r="H5" s="65" t="s">
        <v>135</v>
      </c>
      <c r="I5" s="64" t="s">
        <v>77</v>
      </c>
      <c r="J5" s="64" t="s">
        <v>136</v>
      </c>
      <c r="K5" s="64"/>
      <c r="L5" s="64"/>
      <c r="M5" s="64" t="s">
        <v>137</v>
      </c>
      <c r="N5" s="64"/>
      <c r="O5" s="64"/>
      <c r="P5" s="64"/>
      <c r="Q5" s="64"/>
      <c r="R5" s="64"/>
      <c r="S5" s="64" t="s">
        <v>138</v>
      </c>
    </row>
    <row r="6" spans="1:19" ht="36">
      <c r="A6" s="60"/>
      <c r="B6" s="60"/>
      <c r="C6" s="60"/>
      <c r="D6" s="60"/>
      <c r="E6" s="60"/>
      <c r="F6" s="60"/>
      <c r="G6" s="60"/>
      <c r="H6" s="66"/>
      <c r="I6" s="64"/>
      <c r="J6" s="32" t="s">
        <v>77</v>
      </c>
      <c r="K6" s="32" t="s">
        <v>139</v>
      </c>
      <c r="L6" s="32" t="s">
        <v>140</v>
      </c>
      <c r="M6" s="32" t="s">
        <v>77</v>
      </c>
      <c r="N6" s="32" t="s">
        <v>37</v>
      </c>
      <c r="O6" s="32" t="s">
        <v>141</v>
      </c>
      <c r="P6" s="32" t="s">
        <v>142</v>
      </c>
      <c r="Q6" s="32" t="s">
        <v>143</v>
      </c>
      <c r="R6" s="32" t="s">
        <v>144</v>
      </c>
      <c r="S6" s="64"/>
    </row>
    <row r="7" spans="1:19" ht="12.75">
      <c r="A7" s="3" t="s">
        <v>41</v>
      </c>
      <c r="B7" s="3"/>
      <c r="C7" s="3"/>
      <c r="D7" s="3"/>
      <c r="E7" s="4">
        <f aca="true" t="shared" si="0" ref="E7:S7">E8</f>
        <v>43689.697548</v>
      </c>
      <c r="F7" s="4">
        <f t="shared" si="0"/>
        <v>10446.951294999999</v>
      </c>
      <c r="G7" s="4">
        <f t="shared" si="0"/>
        <v>10266.951294999999</v>
      </c>
      <c r="H7" s="4">
        <f t="shared" si="0"/>
        <v>180</v>
      </c>
      <c r="I7" s="4">
        <f t="shared" si="0"/>
        <v>33242.746253000005</v>
      </c>
      <c r="J7" s="4">
        <f t="shared" si="0"/>
        <v>27939.096858</v>
      </c>
      <c r="K7" s="4">
        <f t="shared" si="0"/>
        <v>27279.096858</v>
      </c>
      <c r="L7" s="4">
        <f t="shared" si="0"/>
        <v>660</v>
      </c>
      <c r="M7" s="4">
        <f t="shared" si="0"/>
        <v>2750</v>
      </c>
      <c r="N7" s="4">
        <f t="shared" si="0"/>
        <v>90</v>
      </c>
      <c r="O7" s="4">
        <f t="shared" si="0"/>
        <v>600</v>
      </c>
      <c r="P7" s="4">
        <f t="shared" si="0"/>
        <v>2050</v>
      </c>
      <c r="Q7" s="4">
        <f t="shared" si="0"/>
        <v>8</v>
      </c>
      <c r="R7" s="4">
        <f t="shared" si="0"/>
        <v>2</v>
      </c>
      <c r="S7" s="4">
        <f t="shared" si="0"/>
        <v>2553.649395</v>
      </c>
    </row>
    <row r="8" spans="1:19" ht="12.75">
      <c r="A8" s="3" t="s">
        <v>145</v>
      </c>
      <c r="B8" s="3"/>
      <c r="C8" s="3"/>
      <c r="D8" s="3"/>
      <c r="E8" s="4">
        <f>E9+E22</f>
        <v>43689.697548</v>
      </c>
      <c r="F8" s="4">
        <f>F9+F22</f>
        <v>10446.951294999999</v>
      </c>
      <c r="G8" s="4">
        <f>G9+G22</f>
        <v>10266.951294999999</v>
      </c>
      <c r="H8" s="4">
        <f>H9+H22</f>
        <v>180</v>
      </c>
      <c r="I8" s="4">
        <f>I9+I22</f>
        <v>33242.746253000005</v>
      </c>
      <c r="J8" s="4">
        <f aca="true" t="shared" si="1" ref="J8:S8">J9+J22</f>
        <v>27939.096858</v>
      </c>
      <c r="K8" s="4">
        <f t="shared" si="1"/>
        <v>27279.096858</v>
      </c>
      <c r="L8" s="4">
        <f t="shared" si="1"/>
        <v>660</v>
      </c>
      <c r="M8" s="4">
        <f t="shared" si="1"/>
        <v>2750</v>
      </c>
      <c r="N8" s="4">
        <f t="shared" si="1"/>
        <v>90</v>
      </c>
      <c r="O8" s="4">
        <f t="shared" si="1"/>
        <v>600</v>
      </c>
      <c r="P8" s="4">
        <f t="shared" si="1"/>
        <v>2050</v>
      </c>
      <c r="Q8" s="4">
        <f t="shared" si="1"/>
        <v>8</v>
      </c>
      <c r="R8" s="4">
        <f t="shared" si="1"/>
        <v>2</v>
      </c>
      <c r="S8" s="4">
        <f t="shared" si="1"/>
        <v>2553.649395</v>
      </c>
    </row>
    <row r="9" spans="1:19" ht="12.75">
      <c r="A9" s="3" t="s">
        <v>146</v>
      </c>
      <c r="B9" s="3"/>
      <c r="C9" s="3"/>
      <c r="D9" s="3"/>
      <c r="E9" s="4">
        <f aca="true" t="shared" si="2" ref="E9:E25">F9+I9</f>
        <v>41639.697548</v>
      </c>
      <c r="F9" s="4">
        <f aca="true" t="shared" si="3" ref="F9:S9">F10+F13+F16+F19</f>
        <v>10446.951294999999</v>
      </c>
      <c r="G9" s="4">
        <f t="shared" si="3"/>
        <v>10266.951294999999</v>
      </c>
      <c r="H9" s="4">
        <f t="shared" si="3"/>
        <v>180</v>
      </c>
      <c r="I9" s="4">
        <f t="shared" si="3"/>
        <v>31192.746253</v>
      </c>
      <c r="J9" s="4">
        <f t="shared" si="3"/>
        <v>27939.096858</v>
      </c>
      <c r="K9" s="4">
        <f t="shared" si="3"/>
        <v>27279.096858</v>
      </c>
      <c r="L9" s="4">
        <f t="shared" si="3"/>
        <v>660</v>
      </c>
      <c r="M9" s="4">
        <f t="shared" si="3"/>
        <v>700</v>
      </c>
      <c r="N9" s="4">
        <f t="shared" si="3"/>
        <v>90</v>
      </c>
      <c r="O9" s="4">
        <f t="shared" si="3"/>
        <v>600</v>
      </c>
      <c r="P9" s="4">
        <f t="shared" si="3"/>
        <v>0</v>
      </c>
      <c r="Q9" s="4">
        <f t="shared" si="3"/>
        <v>8</v>
      </c>
      <c r="R9" s="4">
        <f t="shared" si="3"/>
        <v>2</v>
      </c>
      <c r="S9" s="4">
        <f t="shared" si="3"/>
        <v>2553.649395</v>
      </c>
    </row>
    <row r="10" spans="1:19" ht="12.75">
      <c r="A10" s="3"/>
      <c r="B10" s="3" t="s">
        <v>147</v>
      </c>
      <c r="C10" s="3"/>
      <c r="D10" s="3"/>
      <c r="E10" s="4">
        <f t="shared" si="2"/>
        <v>38481.716431</v>
      </c>
      <c r="F10" s="4">
        <f aca="true" t="shared" si="4" ref="F10:F21">SUM(G10:H10)</f>
        <v>9895.145956999999</v>
      </c>
      <c r="G10" s="4">
        <f>G11</f>
        <v>9715.145956999999</v>
      </c>
      <c r="H10" s="4">
        <f>H11</f>
        <v>180</v>
      </c>
      <c r="I10" s="4">
        <f>J10+M10+S10</f>
        <v>28586.570474</v>
      </c>
      <c r="J10" s="4">
        <f>SUM(K10:L10)</f>
        <v>25332.921079</v>
      </c>
      <c r="K10" s="4">
        <f>K11</f>
        <v>24672.921079</v>
      </c>
      <c r="L10" s="4">
        <f>L11</f>
        <v>660</v>
      </c>
      <c r="M10" s="4">
        <f>SUM(N10:R10)</f>
        <v>700</v>
      </c>
      <c r="N10" s="4">
        <f>N11</f>
        <v>90</v>
      </c>
      <c r="O10" s="4">
        <f>O11</f>
        <v>600</v>
      </c>
      <c r="P10" s="3"/>
      <c r="Q10" s="4">
        <f aca="true" t="shared" si="5" ref="Q10:S11">Q11</f>
        <v>8</v>
      </c>
      <c r="R10" s="4">
        <f t="shared" si="5"/>
        <v>2</v>
      </c>
      <c r="S10" s="4">
        <f t="shared" si="5"/>
        <v>2553.649395</v>
      </c>
    </row>
    <row r="11" spans="1:19" ht="12.75">
      <c r="A11" s="3"/>
      <c r="B11" s="3"/>
      <c r="C11" s="3" t="s">
        <v>148</v>
      </c>
      <c r="D11" s="3"/>
      <c r="E11" s="4">
        <f t="shared" si="2"/>
        <v>38481.716431</v>
      </c>
      <c r="F11" s="4">
        <f t="shared" si="4"/>
        <v>9895.145956999999</v>
      </c>
      <c r="G11" s="4">
        <f>G12</f>
        <v>9715.145956999999</v>
      </c>
      <c r="H11" s="4">
        <f>H12</f>
        <v>180</v>
      </c>
      <c r="I11" s="4">
        <f>J11+M11+S11</f>
        <v>28586.570474</v>
      </c>
      <c r="J11" s="4">
        <f>SUM(K11:L11)</f>
        <v>25332.921079</v>
      </c>
      <c r="K11" s="4">
        <f>K12</f>
        <v>24672.921079</v>
      </c>
      <c r="L11" s="4">
        <f>L12</f>
        <v>660</v>
      </c>
      <c r="M11" s="4">
        <f>SUM(N11:R11)</f>
        <v>700</v>
      </c>
      <c r="N11" s="4">
        <f>N12</f>
        <v>90</v>
      </c>
      <c r="O11" s="4">
        <f>O12</f>
        <v>600</v>
      </c>
      <c r="P11" s="3"/>
      <c r="Q11" s="4">
        <f t="shared" si="5"/>
        <v>8</v>
      </c>
      <c r="R11" s="4">
        <f t="shared" si="5"/>
        <v>2</v>
      </c>
      <c r="S11" s="4">
        <f t="shared" si="5"/>
        <v>2553.649395</v>
      </c>
    </row>
    <row r="12" spans="1:19" ht="12.75">
      <c r="A12" s="3"/>
      <c r="B12" s="3"/>
      <c r="C12" s="3"/>
      <c r="D12" s="3" t="s">
        <v>149</v>
      </c>
      <c r="E12" s="4">
        <f t="shared" si="2"/>
        <v>38481.716431</v>
      </c>
      <c r="F12" s="4">
        <f t="shared" si="4"/>
        <v>9895.145956999999</v>
      </c>
      <c r="G12" s="4">
        <v>9715.145956999999</v>
      </c>
      <c r="H12" s="4">
        <v>180</v>
      </c>
      <c r="I12" s="4">
        <f>J12+M12+S12</f>
        <v>28586.570474</v>
      </c>
      <c r="J12" s="4">
        <f>SUM(K12:L12)</f>
        <v>25332.921079</v>
      </c>
      <c r="K12" s="4">
        <v>24672.921079</v>
      </c>
      <c r="L12" s="4">
        <v>660</v>
      </c>
      <c r="M12" s="4">
        <f>SUM(N12:R12)</f>
        <v>700</v>
      </c>
      <c r="N12" s="4">
        <v>90</v>
      </c>
      <c r="O12" s="4">
        <v>600</v>
      </c>
      <c r="P12" s="3"/>
      <c r="Q12" s="4">
        <v>8</v>
      </c>
      <c r="R12" s="4">
        <v>2</v>
      </c>
      <c r="S12" s="4">
        <v>2553.649395</v>
      </c>
    </row>
    <row r="13" spans="1:19" ht="12.75">
      <c r="A13" s="3"/>
      <c r="B13" s="3" t="s">
        <v>150</v>
      </c>
      <c r="C13" s="3"/>
      <c r="D13" s="3"/>
      <c r="E13" s="4">
        <f t="shared" si="2"/>
        <v>257.470344</v>
      </c>
      <c r="F13" s="4">
        <f t="shared" si="4"/>
        <v>257.470344</v>
      </c>
      <c r="G13" s="4">
        <f>G14</f>
        <v>257.470344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3"/>
      <c r="C14" s="3" t="s">
        <v>151</v>
      </c>
      <c r="D14" s="3"/>
      <c r="E14" s="4">
        <f t="shared" si="2"/>
        <v>257.470344</v>
      </c>
      <c r="F14" s="4">
        <f t="shared" si="4"/>
        <v>257.470344</v>
      </c>
      <c r="G14" s="4">
        <f>G15</f>
        <v>257.470344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/>
      <c r="B15" s="3"/>
      <c r="C15" s="3"/>
      <c r="D15" s="3" t="s">
        <v>152</v>
      </c>
      <c r="E15" s="4">
        <f t="shared" si="2"/>
        <v>257.470344</v>
      </c>
      <c r="F15" s="4">
        <f t="shared" si="4"/>
        <v>257.470344</v>
      </c>
      <c r="G15" s="4">
        <v>257.470344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 t="s">
        <v>153</v>
      </c>
      <c r="C16" s="3"/>
      <c r="D16" s="3"/>
      <c r="E16" s="4">
        <f t="shared" si="2"/>
        <v>1099.4278669999999</v>
      </c>
      <c r="F16" s="4">
        <f t="shared" si="4"/>
        <v>8.492088</v>
      </c>
      <c r="G16" s="4">
        <f>G17</f>
        <v>8.492088</v>
      </c>
      <c r="H16" s="3"/>
      <c r="I16" s="4">
        <f aca="true" t="shared" si="6" ref="I16:I21">J16+M16+S16</f>
        <v>1090.935779</v>
      </c>
      <c r="J16" s="4">
        <f aca="true" t="shared" si="7" ref="J16:J21">SUM(K16:L16)</f>
        <v>1090.935779</v>
      </c>
      <c r="K16" s="4">
        <f>K17</f>
        <v>1090.935779</v>
      </c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 t="s">
        <v>154</v>
      </c>
      <c r="D17" s="3"/>
      <c r="E17" s="4">
        <f t="shared" si="2"/>
        <v>1099.4278669999999</v>
      </c>
      <c r="F17" s="4">
        <f t="shared" si="4"/>
        <v>8.492088</v>
      </c>
      <c r="G17" s="4">
        <f>G18</f>
        <v>8.492088</v>
      </c>
      <c r="H17" s="3"/>
      <c r="I17" s="4">
        <f t="shared" si="6"/>
        <v>1090.935779</v>
      </c>
      <c r="J17" s="4">
        <f t="shared" si="7"/>
        <v>1090.935779</v>
      </c>
      <c r="K17" s="4">
        <f>K18</f>
        <v>1090.935779</v>
      </c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 t="s">
        <v>155</v>
      </c>
      <c r="E18" s="4">
        <f t="shared" si="2"/>
        <v>1099.4278669999999</v>
      </c>
      <c r="F18" s="4">
        <f t="shared" si="4"/>
        <v>8.492088</v>
      </c>
      <c r="G18" s="4">
        <v>8.492088</v>
      </c>
      <c r="H18" s="3"/>
      <c r="I18" s="4">
        <f t="shared" si="6"/>
        <v>1090.935779</v>
      </c>
      <c r="J18" s="4">
        <f t="shared" si="7"/>
        <v>1090.935779</v>
      </c>
      <c r="K18" s="4">
        <v>1090.935779</v>
      </c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 t="s">
        <v>156</v>
      </c>
      <c r="C19" s="3"/>
      <c r="D19" s="3"/>
      <c r="E19" s="4">
        <f t="shared" si="2"/>
        <v>1801.082906</v>
      </c>
      <c r="F19" s="4">
        <f t="shared" si="4"/>
        <v>285.842906</v>
      </c>
      <c r="G19" s="4">
        <f>G20</f>
        <v>285.842906</v>
      </c>
      <c r="H19" s="3"/>
      <c r="I19" s="4">
        <f t="shared" si="6"/>
        <v>1515.24</v>
      </c>
      <c r="J19" s="4">
        <f t="shared" si="7"/>
        <v>1515.24</v>
      </c>
      <c r="K19" s="4">
        <f>K20</f>
        <v>1515.24</v>
      </c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 t="s">
        <v>157</v>
      </c>
      <c r="D20" s="3"/>
      <c r="E20" s="4">
        <f t="shared" si="2"/>
        <v>1801.082906</v>
      </c>
      <c r="F20" s="4">
        <f t="shared" si="4"/>
        <v>285.842906</v>
      </c>
      <c r="G20" s="4">
        <f>G21</f>
        <v>285.842906</v>
      </c>
      <c r="H20" s="3"/>
      <c r="I20" s="4">
        <f t="shared" si="6"/>
        <v>1515.24</v>
      </c>
      <c r="J20" s="4">
        <f t="shared" si="7"/>
        <v>1515.24</v>
      </c>
      <c r="K20" s="4">
        <f>K21</f>
        <v>1515.24</v>
      </c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 t="s">
        <v>158</v>
      </c>
      <c r="E21" s="4">
        <f t="shared" si="2"/>
        <v>1801.082906</v>
      </c>
      <c r="F21" s="4">
        <f t="shared" si="4"/>
        <v>285.842906</v>
      </c>
      <c r="G21" s="4">
        <v>285.842906</v>
      </c>
      <c r="H21" s="3"/>
      <c r="I21" s="4">
        <f t="shared" si="6"/>
        <v>1515.24</v>
      </c>
      <c r="J21" s="4">
        <f t="shared" si="7"/>
        <v>1515.24</v>
      </c>
      <c r="K21" s="4">
        <v>1515.24</v>
      </c>
      <c r="L21" s="3"/>
      <c r="M21" s="3"/>
      <c r="N21" s="3"/>
      <c r="O21" s="3"/>
      <c r="P21" s="3"/>
      <c r="Q21" s="3"/>
      <c r="R21" s="3"/>
      <c r="S21" s="3"/>
    </row>
    <row r="22" spans="1:19" ht="12.75">
      <c r="A22" s="3" t="s">
        <v>159</v>
      </c>
      <c r="B22" s="3"/>
      <c r="C22" s="3"/>
      <c r="D22" s="3"/>
      <c r="E22" s="4">
        <f t="shared" si="2"/>
        <v>2050</v>
      </c>
      <c r="F22" s="4"/>
      <c r="G22" s="4"/>
      <c r="H22" s="3"/>
      <c r="I22" s="4">
        <v>2050</v>
      </c>
      <c r="J22" s="4"/>
      <c r="K22" s="4"/>
      <c r="L22" s="3"/>
      <c r="M22" s="3">
        <f>SUM(N22:R22)</f>
        <v>2050</v>
      </c>
      <c r="N22" s="3"/>
      <c r="O22" s="3"/>
      <c r="P22" s="3">
        <f>P23</f>
        <v>2050</v>
      </c>
      <c r="Q22" s="3"/>
      <c r="R22" s="3"/>
      <c r="S22" s="3"/>
    </row>
    <row r="23" spans="1:19" ht="12.75">
      <c r="A23" s="3"/>
      <c r="B23" s="3" t="s">
        <v>153</v>
      </c>
      <c r="C23" s="3"/>
      <c r="D23" s="3"/>
      <c r="E23" s="4">
        <f t="shared" si="2"/>
        <v>2050</v>
      </c>
      <c r="F23" s="4"/>
      <c r="G23" s="4"/>
      <c r="H23" s="3"/>
      <c r="I23" s="4">
        <v>2050</v>
      </c>
      <c r="J23" s="4"/>
      <c r="K23" s="4"/>
      <c r="L23" s="3"/>
      <c r="M23" s="3">
        <f>SUM(N23:R23)</f>
        <v>2050</v>
      </c>
      <c r="N23" s="3"/>
      <c r="O23" s="3"/>
      <c r="P23" s="3">
        <f>P24</f>
        <v>2050</v>
      </c>
      <c r="Q23" s="3"/>
      <c r="R23" s="3"/>
      <c r="S23" s="3"/>
    </row>
    <row r="24" spans="1:19" ht="12.75">
      <c r="A24" s="3"/>
      <c r="B24" s="3"/>
      <c r="C24" s="3" t="s">
        <v>160</v>
      </c>
      <c r="D24" s="3"/>
      <c r="E24" s="4">
        <f t="shared" si="2"/>
        <v>2050</v>
      </c>
      <c r="F24" s="4"/>
      <c r="G24" s="4"/>
      <c r="H24" s="3"/>
      <c r="I24" s="4">
        <v>2050</v>
      </c>
      <c r="J24" s="4"/>
      <c r="K24" s="4"/>
      <c r="L24" s="3"/>
      <c r="M24" s="3">
        <f>SUM(N24:R24)</f>
        <v>2050</v>
      </c>
      <c r="N24" s="3"/>
      <c r="O24" s="3"/>
      <c r="P24" s="3">
        <f>P25</f>
        <v>2050</v>
      </c>
      <c r="Q24" s="3"/>
      <c r="R24" s="3"/>
      <c r="S24" s="3"/>
    </row>
    <row r="25" spans="1:19" ht="12.75">
      <c r="A25" s="3"/>
      <c r="B25" s="3"/>
      <c r="C25" s="3"/>
      <c r="D25" s="3" t="s">
        <v>161</v>
      </c>
      <c r="E25" s="4">
        <f t="shared" si="2"/>
        <v>2050</v>
      </c>
      <c r="F25" s="4"/>
      <c r="G25" s="4"/>
      <c r="H25" s="3"/>
      <c r="I25" s="4">
        <v>2050</v>
      </c>
      <c r="J25" s="4"/>
      <c r="K25" s="4"/>
      <c r="L25" s="3"/>
      <c r="M25" s="3">
        <f>SUM(N25:R25)</f>
        <v>2050</v>
      </c>
      <c r="N25" s="3"/>
      <c r="O25" s="3"/>
      <c r="P25" s="3">
        <v>2050</v>
      </c>
      <c r="Q25" s="3"/>
      <c r="R25" s="3"/>
      <c r="S25" s="3"/>
    </row>
    <row r="26" ht="12.75">
      <c r="G26" s="31"/>
    </row>
    <row r="27" spans="7:11" ht="12.75">
      <c r="G27" s="31"/>
      <c r="K27" s="31"/>
    </row>
    <row r="28" spans="11:19" ht="12.75">
      <c r="K28" s="31"/>
      <c r="S28" s="31"/>
    </row>
  </sheetData>
  <mergeCells count="15">
    <mergeCell ref="I4:S4"/>
    <mergeCell ref="F5:F6"/>
    <mergeCell ref="G5:G6"/>
    <mergeCell ref="H5:H6"/>
    <mergeCell ref="M5:R5"/>
    <mergeCell ref="A2:S2"/>
    <mergeCell ref="A4:A6"/>
    <mergeCell ref="B4:B6"/>
    <mergeCell ref="C4:C6"/>
    <mergeCell ref="D4:D6"/>
    <mergeCell ref="E4:E6"/>
    <mergeCell ref="F4:H4"/>
    <mergeCell ref="S5:S6"/>
    <mergeCell ref="I5:I6"/>
    <mergeCell ref="J5:L5"/>
  </mergeCells>
  <printOptions/>
  <pageMargins left="0.22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2016-12-16T02:00:22Z</cp:lastPrinted>
  <dcterms:modified xsi:type="dcterms:W3CDTF">2016-12-16T06:13:54Z</dcterms:modified>
  <cp:category/>
  <cp:version/>
  <cp:contentType/>
  <cp:contentStatus/>
</cp:coreProperties>
</file>